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U:\ODBOR_31\STATVERFIN\Verejny_dlh\Maastricht_dlh_VS_na_WEB\Kvartálny\Web_dlh_VS_2007_az_2026\1Q_2007_az_1Q_2026\"/>
    </mc:Choice>
  </mc:AlternateContent>
  <xr:revisionPtr revIDLastSave="0" documentId="13_ncr:1_{02A97E1B-0CA9-4E4A-A621-92531ADA4575}" xr6:coauthVersionLast="47" xr6:coauthVersionMax="47" xr10:uidLastSave="{00000000-0000-0000-0000-000000000000}"/>
  <bookViews>
    <workbookView xWindow="-30" yWindow="120" windowWidth="9890" windowHeight="9890" xr2:uid="{00000000-000D-0000-FFFF-FFFF00000000}"/>
  </bookViews>
  <sheets>
    <sheet name="2026" sheetId="20" r:id="rId1"/>
    <sheet name="2025" sheetId="19" r:id="rId2"/>
    <sheet name="2024" sheetId="18" r:id="rId3"/>
    <sheet name="2023" sheetId="17" r:id="rId4"/>
    <sheet name="2022" sheetId="1" r:id="rId5"/>
    <sheet name="2021" sheetId="2" r:id="rId6"/>
    <sheet name="2020" sheetId="3" r:id="rId7"/>
    <sheet name="2019" sheetId="4" r:id="rId8"/>
    <sheet name="2018" sheetId="5" r:id="rId9"/>
    <sheet name="2017" sheetId="6" r:id="rId10"/>
    <sheet name="2016" sheetId="7" r:id="rId11"/>
    <sheet name="2015" sheetId="8" r:id="rId12"/>
    <sheet name="2014" sheetId="9" r:id="rId13"/>
    <sheet name="2013" sheetId="10" r:id="rId14"/>
    <sheet name="2012" sheetId="11" r:id="rId15"/>
    <sheet name="2011" sheetId="12" r:id="rId16"/>
    <sheet name="2010" sheetId="13" r:id="rId17"/>
    <sheet name="2009" sheetId="14" r:id="rId18"/>
    <sheet name="2008" sheetId="15" r:id="rId19"/>
    <sheet name="2007" sheetId="16" r:id="rId2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8" l="1"/>
  <c r="H8" i="19"/>
  <c r="H85" i="20"/>
  <c r="G85" i="20"/>
  <c r="G82" i="20" s="1"/>
  <c r="F85" i="20"/>
  <c r="F82" i="20" s="1"/>
  <c r="E85" i="20"/>
  <c r="E82" i="20" s="1"/>
  <c r="H82" i="20"/>
  <c r="H80" i="20"/>
  <c r="G80" i="20"/>
  <c r="F80" i="20"/>
  <c r="E80" i="20"/>
  <c r="H79" i="20"/>
  <c r="G79" i="20"/>
  <c r="F79" i="20"/>
  <c r="E79" i="20"/>
  <c r="H78" i="20"/>
  <c r="G78" i="20"/>
  <c r="G76" i="20" s="1"/>
  <c r="F78" i="20"/>
  <c r="F76" i="20" s="1"/>
  <c r="E78" i="20"/>
  <c r="E76" i="20" s="1"/>
  <c r="H76" i="20"/>
  <c r="H74" i="20"/>
  <c r="G74" i="20"/>
  <c r="F74" i="20"/>
  <c r="F62" i="20" s="1"/>
  <c r="E74" i="20"/>
  <c r="H73" i="20"/>
  <c r="G73" i="20"/>
  <c r="F73" i="20"/>
  <c r="E73" i="20"/>
  <c r="H72" i="20"/>
  <c r="G72" i="20"/>
  <c r="F72" i="20"/>
  <c r="F70" i="20" s="1"/>
  <c r="E72" i="20"/>
  <c r="H71" i="20"/>
  <c r="H70" i="20" s="1"/>
  <c r="G71" i="20"/>
  <c r="F71" i="20"/>
  <c r="E71" i="20"/>
  <c r="G70" i="20"/>
  <c r="E70" i="20"/>
  <c r="H68" i="20"/>
  <c r="H62" i="20" s="1"/>
  <c r="G68" i="20"/>
  <c r="F68" i="20"/>
  <c r="E68" i="20"/>
  <c r="H67" i="20"/>
  <c r="G67" i="20"/>
  <c r="G61" i="20" s="1"/>
  <c r="F67" i="20"/>
  <c r="F61" i="20" s="1"/>
  <c r="E67" i="20"/>
  <c r="E61" i="20" s="1"/>
  <c r="H66" i="20"/>
  <c r="H60" i="20" s="1"/>
  <c r="G66" i="20"/>
  <c r="F66" i="20"/>
  <c r="E66" i="20"/>
  <c r="H65" i="20"/>
  <c r="G65" i="20"/>
  <c r="G64" i="20" s="1"/>
  <c r="F65" i="20"/>
  <c r="F64" i="20" s="1"/>
  <c r="E65" i="20"/>
  <c r="E64" i="20" s="1"/>
  <c r="H64" i="20"/>
  <c r="G62" i="20"/>
  <c r="E62" i="20"/>
  <c r="H61" i="20"/>
  <c r="G60" i="20"/>
  <c r="E60" i="20"/>
  <c r="H59" i="20"/>
  <c r="H56" i="20"/>
  <c r="G56" i="20"/>
  <c r="F56" i="20"/>
  <c r="E56" i="20"/>
  <c r="H55" i="20"/>
  <c r="G55" i="20"/>
  <c r="F55" i="20"/>
  <c r="E55" i="20"/>
  <c r="H54" i="20"/>
  <c r="G54" i="20"/>
  <c r="F54" i="20"/>
  <c r="E54" i="20"/>
  <c r="H53" i="20"/>
  <c r="G53" i="20"/>
  <c r="G52" i="20" s="1"/>
  <c r="F53" i="20"/>
  <c r="F52" i="20" s="1"/>
  <c r="E53" i="20"/>
  <c r="E52" i="20" s="1"/>
  <c r="H52" i="20"/>
  <c r="H50" i="20"/>
  <c r="G50" i="20"/>
  <c r="F50" i="20"/>
  <c r="E50" i="20"/>
  <c r="H49" i="20"/>
  <c r="G49" i="20"/>
  <c r="F49" i="20"/>
  <c r="E49" i="20"/>
  <c r="H48" i="20"/>
  <c r="G48" i="20"/>
  <c r="F48" i="20"/>
  <c r="E48" i="20"/>
  <c r="H47" i="20"/>
  <c r="H46" i="20" s="1"/>
  <c r="G47" i="20"/>
  <c r="F47" i="20"/>
  <c r="E47" i="20"/>
  <c r="G46" i="20"/>
  <c r="F46" i="20"/>
  <c r="E46" i="20"/>
  <c r="F41" i="20"/>
  <c r="H34" i="20"/>
  <c r="H44" i="20" s="1"/>
  <c r="G34" i="20"/>
  <c r="F34" i="20"/>
  <c r="E34" i="20"/>
  <c r="H28" i="20"/>
  <c r="G28" i="20"/>
  <c r="G26" i="20" s="1"/>
  <c r="F28" i="20"/>
  <c r="F26" i="20" s="1"/>
  <c r="E28" i="20"/>
  <c r="E26" i="20" s="1"/>
  <c r="H26" i="20"/>
  <c r="H19" i="20"/>
  <c r="G19" i="20"/>
  <c r="G44" i="20" s="1"/>
  <c r="F19" i="20"/>
  <c r="F44" i="20" s="1"/>
  <c r="E19" i="20"/>
  <c r="E44" i="20" s="1"/>
  <c r="H13" i="20"/>
  <c r="H41" i="20" s="1"/>
  <c r="G13" i="20"/>
  <c r="F13" i="20"/>
  <c r="E13" i="20"/>
  <c r="F11" i="20"/>
  <c r="E11" i="20"/>
  <c r="H8" i="2"/>
  <c r="H8" i="1"/>
  <c r="H8" i="17"/>
  <c r="H85" i="19"/>
  <c r="H82" i="19" s="1"/>
  <c r="G85" i="19"/>
  <c r="G82" i="19" s="1"/>
  <c r="F85" i="19"/>
  <c r="F82" i="19" s="1"/>
  <c r="E85" i="19"/>
  <c r="E82" i="19" s="1"/>
  <c r="H80" i="19"/>
  <c r="G80" i="19"/>
  <c r="F80" i="19"/>
  <c r="E80" i="19"/>
  <c r="H79" i="19"/>
  <c r="G79" i="19"/>
  <c r="F79" i="19"/>
  <c r="E79" i="19"/>
  <c r="H78" i="19"/>
  <c r="H76" i="19" s="1"/>
  <c r="G78" i="19"/>
  <c r="G76" i="19" s="1"/>
  <c r="F78" i="19"/>
  <c r="F76" i="19" s="1"/>
  <c r="E78" i="19"/>
  <c r="E76" i="19" s="1"/>
  <c r="H74" i="19"/>
  <c r="G74" i="19"/>
  <c r="F74" i="19"/>
  <c r="E74" i="19"/>
  <c r="H73" i="19"/>
  <c r="G73" i="19"/>
  <c r="F73" i="19"/>
  <c r="E73" i="19"/>
  <c r="H72" i="19"/>
  <c r="G72" i="19"/>
  <c r="F72" i="19"/>
  <c r="E72" i="19"/>
  <c r="H71" i="19"/>
  <c r="G71" i="19"/>
  <c r="F71" i="19"/>
  <c r="E71" i="19"/>
  <c r="H68" i="19"/>
  <c r="G68" i="19"/>
  <c r="F68" i="19"/>
  <c r="E68" i="19"/>
  <c r="H67" i="19"/>
  <c r="H61" i="19" s="1"/>
  <c r="G67" i="19"/>
  <c r="F67" i="19"/>
  <c r="E67" i="19"/>
  <c r="H66" i="19"/>
  <c r="G66" i="19"/>
  <c r="F66" i="19"/>
  <c r="E66" i="19"/>
  <c r="H65" i="19"/>
  <c r="G65" i="19"/>
  <c r="F65" i="19"/>
  <c r="E65" i="19"/>
  <c r="H56" i="19"/>
  <c r="G56" i="19"/>
  <c r="F56" i="19"/>
  <c r="E56" i="19"/>
  <c r="H55" i="19"/>
  <c r="G55" i="19"/>
  <c r="F55" i="19"/>
  <c r="E55" i="19"/>
  <c r="H54" i="19"/>
  <c r="G54" i="19"/>
  <c r="F54" i="19"/>
  <c r="E54" i="19"/>
  <c r="H53" i="19"/>
  <c r="G53" i="19"/>
  <c r="F53" i="19"/>
  <c r="E53" i="19"/>
  <c r="H50" i="19"/>
  <c r="G50" i="19"/>
  <c r="F50" i="19"/>
  <c r="E50" i="19"/>
  <c r="H49" i="19"/>
  <c r="G49" i="19"/>
  <c r="F49" i="19"/>
  <c r="E49" i="19"/>
  <c r="H48" i="19"/>
  <c r="G48" i="19"/>
  <c r="F48" i="19"/>
  <c r="E48" i="19"/>
  <c r="H47" i="19"/>
  <c r="G47" i="19"/>
  <c r="F47" i="19"/>
  <c r="E47" i="19"/>
  <c r="H34" i="19"/>
  <c r="G34" i="19"/>
  <c r="F34" i="19"/>
  <c r="E34" i="19"/>
  <c r="H28" i="19"/>
  <c r="G28" i="19"/>
  <c r="F28" i="19"/>
  <c r="E28" i="19"/>
  <c r="H19" i="19"/>
  <c r="G19" i="19"/>
  <c r="F19" i="19"/>
  <c r="E19" i="19"/>
  <c r="E44" i="19" s="1"/>
  <c r="H13" i="19"/>
  <c r="G13" i="19"/>
  <c r="F13" i="19"/>
  <c r="F41" i="19" s="1"/>
  <c r="E13" i="19"/>
  <c r="H8" i="3"/>
  <c r="H85" i="16"/>
  <c r="H82" i="16" s="1"/>
  <c r="G85" i="16"/>
  <c r="G82" i="16" s="1"/>
  <c r="F85" i="16"/>
  <c r="F82" i="16" s="1"/>
  <c r="E85" i="16"/>
  <c r="E82" i="16"/>
  <c r="H80" i="16"/>
  <c r="G80" i="16"/>
  <c r="F80" i="16"/>
  <c r="E80" i="16"/>
  <c r="H79" i="16"/>
  <c r="G79" i="16"/>
  <c r="F79" i="16"/>
  <c r="E79" i="16"/>
  <c r="H78" i="16"/>
  <c r="H76" i="16" s="1"/>
  <c r="G78" i="16"/>
  <c r="G76" i="16" s="1"/>
  <c r="F78" i="16"/>
  <c r="F76" i="16" s="1"/>
  <c r="E78" i="16"/>
  <c r="E76" i="16"/>
  <c r="H74" i="16"/>
  <c r="G74" i="16"/>
  <c r="F74" i="16"/>
  <c r="E74" i="16"/>
  <c r="H73" i="16"/>
  <c r="G73" i="16"/>
  <c r="F73" i="16"/>
  <c r="E73" i="16"/>
  <c r="H72" i="16"/>
  <c r="G72" i="16"/>
  <c r="F72" i="16"/>
  <c r="E72" i="16"/>
  <c r="H71" i="16"/>
  <c r="G71" i="16"/>
  <c r="G70" i="16" s="1"/>
  <c r="F71" i="16"/>
  <c r="E71" i="16"/>
  <c r="H70" i="16"/>
  <c r="E70" i="16"/>
  <c r="H68" i="16"/>
  <c r="H62" i="16" s="1"/>
  <c r="G68" i="16"/>
  <c r="F68" i="16"/>
  <c r="E68" i="16"/>
  <c r="H67" i="16"/>
  <c r="G67" i="16"/>
  <c r="G61" i="16" s="1"/>
  <c r="F67" i="16"/>
  <c r="E67" i="16"/>
  <c r="E61" i="16" s="1"/>
  <c r="H66" i="16"/>
  <c r="H60" i="16" s="1"/>
  <c r="G66" i="16"/>
  <c r="F66" i="16"/>
  <c r="E66" i="16"/>
  <c r="E60" i="16" s="1"/>
  <c r="H65" i="16"/>
  <c r="G65" i="16"/>
  <c r="G64" i="16" s="1"/>
  <c r="F65" i="16"/>
  <c r="E65" i="16"/>
  <c r="E64" i="16" s="1"/>
  <c r="E62" i="16"/>
  <c r="G60" i="16"/>
  <c r="H56" i="16"/>
  <c r="G56" i="16"/>
  <c r="F56" i="16"/>
  <c r="E56" i="16"/>
  <c r="H55" i="16"/>
  <c r="G55" i="16"/>
  <c r="F55" i="16"/>
  <c r="E55" i="16"/>
  <c r="H54" i="16"/>
  <c r="G54" i="16"/>
  <c r="F54" i="16"/>
  <c r="F52" i="16" s="1"/>
  <c r="E54" i="16"/>
  <c r="H53" i="16"/>
  <c r="H52" i="16" s="1"/>
  <c r="G53" i="16"/>
  <c r="G52" i="16" s="1"/>
  <c r="F53" i="16"/>
  <c r="E53" i="16"/>
  <c r="E52" i="16" s="1"/>
  <c r="H50" i="16"/>
  <c r="G50" i="16"/>
  <c r="F50" i="16"/>
  <c r="E50" i="16"/>
  <c r="H49" i="16"/>
  <c r="G49" i="16"/>
  <c r="F49" i="16"/>
  <c r="E49" i="16"/>
  <c r="H48" i="16"/>
  <c r="G48" i="16"/>
  <c r="F48" i="16"/>
  <c r="E48" i="16"/>
  <c r="H47" i="16"/>
  <c r="H46" i="16" s="1"/>
  <c r="G47" i="16"/>
  <c r="G46" i="16" s="1"/>
  <c r="F47" i="16"/>
  <c r="E47" i="16"/>
  <c r="E46" i="16" s="1"/>
  <c r="F44" i="16"/>
  <c r="H34" i="16"/>
  <c r="G34" i="16"/>
  <c r="F34" i="16"/>
  <c r="E34" i="16"/>
  <c r="H28" i="16"/>
  <c r="H41" i="16" s="1"/>
  <c r="G28" i="16"/>
  <c r="F28" i="16"/>
  <c r="F26" i="16" s="1"/>
  <c r="E28" i="16"/>
  <c r="E26" i="16" s="1"/>
  <c r="H19" i="16"/>
  <c r="H44" i="16" s="1"/>
  <c r="G19" i="16"/>
  <c r="F19" i="16"/>
  <c r="E19" i="16"/>
  <c r="E44" i="16" s="1"/>
  <c r="H13" i="16"/>
  <c r="G13" i="16"/>
  <c r="F13" i="16"/>
  <c r="F41" i="16" s="1"/>
  <c r="E13" i="16"/>
  <c r="H11" i="16"/>
  <c r="H85" i="15"/>
  <c r="H82" i="15" s="1"/>
  <c r="G85" i="15"/>
  <c r="G82" i="15" s="1"/>
  <c r="F85" i="15"/>
  <c r="E85" i="15"/>
  <c r="E82" i="15" s="1"/>
  <c r="F82" i="15"/>
  <c r="H80" i="15"/>
  <c r="G80" i="15"/>
  <c r="F80" i="15"/>
  <c r="E80" i="15"/>
  <c r="H79" i="15"/>
  <c r="G79" i="15"/>
  <c r="F79" i="15"/>
  <c r="E79" i="15"/>
  <c r="H78" i="15"/>
  <c r="H76" i="15" s="1"/>
  <c r="G78" i="15"/>
  <c r="F78" i="15"/>
  <c r="E78" i="15"/>
  <c r="G76" i="15"/>
  <c r="F76" i="15"/>
  <c r="E76" i="15"/>
  <c r="H74" i="15"/>
  <c r="H62" i="15" s="1"/>
  <c r="G74" i="15"/>
  <c r="F74" i="15"/>
  <c r="E74" i="15"/>
  <c r="H73" i="15"/>
  <c r="G73" i="15"/>
  <c r="G61" i="15" s="1"/>
  <c r="F73" i="15"/>
  <c r="E73" i="15"/>
  <c r="H72" i="15"/>
  <c r="G72" i="15"/>
  <c r="F72" i="15"/>
  <c r="E72" i="15"/>
  <c r="H71" i="15"/>
  <c r="G71" i="15"/>
  <c r="F71" i="15"/>
  <c r="E71" i="15"/>
  <c r="H70" i="15"/>
  <c r="H68" i="15"/>
  <c r="G68" i="15"/>
  <c r="G62" i="15" s="1"/>
  <c r="F68" i="15"/>
  <c r="E68" i="15"/>
  <c r="H67" i="15"/>
  <c r="H61" i="15" s="1"/>
  <c r="G67" i="15"/>
  <c r="F67" i="15"/>
  <c r="E67" i="15"/>
  <c r="E61" i="15" s="1"/>
  <c r="H66" i="15"/>
  <c r="G66" i="15"/>
  <c r="G60" i="15" s="1"/>
  <c r="F66" i="15"/>
  <c r="E66" i="15"/>
  <c r="H65" i="15"/>
  <c r="H64" i="15" s="1"/>
  <c r="G65" i="15"/>
  <c r="F65" i="15"/>
  <c r="F64" i="15" s="1"/>
  <c r="E65" i="15"/>
  <c r="E64" i="15"/>
  <c r="E62" i="15"/>
  <c r="F61" i="15"/>
  <c r="H60" i="15"/>
  <c r="E60" i="15"/>
  <c r="H56" i="15"/>
  <c r="G56" i="15"/>
  <c r="F56" i="15"/>
  <c r="E56" i="15"/>
  <c r="H55" i="15"/>
  <c r="G55" i="15"/>
  <c r="F55" i="15"/>
  <c r="E55" i="15"/>
  <c r="H54" i="15"/>
  <c r="G54" i="15"/>
  <c r="F54" i="15"/>
  <c r="F52" i="15" s="1"/>
  <c r="E54" i="15"/>
  <c r="H53" i="15"/>
  <c r="H52" i="15" s="1"/>
  <c r="G53" i="15"/>
  <c r="G52" i="15" s="1"/>
  <c r="F53" i="15"/>
  <c r="E53" i="15"/>
  <c r="E52" i="15" s="1"/>
  <c r="H50" i="15"/>
  <c r="G50" i="15"/>
  <c r="F50" i="15"/>
  <c r="E50" i="15"/>
  <c r="H49" i="15"/>
  <c r="G49" i="15"/>
  <c r="F49" i="15"/>
  <c r="E49" i="15"/>
  <c r="H48" i="15"/>
  <c r="H46" i="15" s="1"/>
  <c r="G48" i="15"/>
  <c r="F48" i="15"/>
  <c r="E48" i="15"/>
  <c r="H47" i="15"/>
  <c r="G47" i="15"/>
  <c r="G46" i="15" s="1"/>
  <c r="F47" i="15"/>
  <c r="E47" i="15"/>
  <c r="H34" i="15"/>
  <c r="G34" i="15"/>
  <c r="F34" i="15"/>
  <c r="F44" i="15" s="1"/>
  <c r="E34" i="15"/>
  <c r="H28" i="15"/>
  <c r="G28" i="15"/>
  <c r="F28" i="15"/>
  <c r="E28" i="15"/>
  <c r="G26" i="15"/>
  <c r="E26" i="15"/>
  <c r="H19" i="15"/>
  <c r="G19" i="15"/>
  <c r="F19" i="15"/>
  <c r="E19" i="15"/>
  <c r="H13" i="15"/>
  <c r="G13" i="15"/>
  <c r="G41" i="15" s="1"/>
  <c r="F13" i="15"/>
  <c r="F41" i="15" s="1"/>
  <c r="E13" i="15"/>
  <c r="E41" i="15" s="1"/>
  <c r="H85" i="14"/>
  <c r="H82" i="14" s="1"/>
  <c r="G85" i="14"/>
  <c r="F85" i="14"/>
  <c r="F82" i="14" s="1"/>
  <c r="E85" i="14"/>
  <c r="G82" i="14"/>
  <c r="E82" i="14"/>
  <c r="H80" i="14"/>
  <c r="G80" i="14"/>
  <c r="F80" i="14"/>
  <c r="E80" i="14"/>
  <c r="H79" i="14"/>
  <c r="G79" i="14"/>
  <c r="F79" i="14"/>
  <c r="E79" i="14"/>
  <c r="H78" i="14"/>
  <c r="H76" i="14" s="1"/>
  <c r="G78" i="14"/>
  <c r="F78" i="14"/>
  <c r="F76" i="14" s="1"/>
  <c r="E78" i="14"/>
  <c r="G76" i="14"/>
  <c r="E76" i="14"/>
  <c r="H74" i="14"/>
  <c r="G74" i="14"/>
  <c r="F74" i="14"/>
  <c r="E74" i="14"/>
  <c r="H73" i="14"/>
  <c r="G73" i="14"/>
  <c r="G61" i="14" s="1"/>
  <c r="F73" i="14"/>
  <c r="E73" i="14"/>
  <c r="E61" i="14" s="1"/>
  <c r="H72" i="14"/>
  <c r="G72" i="14"/>
  <c r="F72" i="14"/>
  <c r="E72" i="14"/>
  <c r="H71" i="14"/>
  <c r="G71" i="14"/>
  <c r="G70" i="14" s="1"/>
  <c r="F71" i="14"/>
  <c r="E71" i="14"/>
  <c r="H70" i="14"/>
  <c r="H68" i="14"/>
  <c r="G68" i="14"/>
  <c r="F68" i="14"/>
  <c r="E68" i="14"/>
  <c r="E62" i="14" s="1"/>
  <c r="H67" i="14"/>
  <c r="H61" i="14" s="1"/>
  <c r="G67" i="14"/>
  <c r="F67" i="14"/>
  <c r="E67" i="14"/>
  <c r="H66" i="14"/>
  <c r="G66" i="14"/>
  <c r="F66" i="14"/>
  <c r="E66" i="14"/>
  <c r="H65" i="14"/>
  <c r="G65" i="14"/>
  <c r="F65" i="14"/>
  <c r="F64" i="14" s="1"/>
  <c r="E65" i="14"/>
  <c r="H62" i="14"/>
  <c r="G62" i="14"/>
  <c r="F61" i="14"/>
  <c r="H60" i="14"/>
  <c r="G60" i="14"/>
  <c r="F59" i="14"/>
  <c r="H56" i="14"/>
  <c r="G56" i="14"/>
  <c r="F56" i="14"/>
  <c r="E56" i="14"/>
  <c r="H55" i="14"/>
  <c r="G55" i="14"/>
  <c r="F55" i="14"/>
  <c r="E55" i="14"/>
  <c r="H54" i="14"/>
  <c r="G54" i="14"/>
  <c r="F54" i="14"/>
  <c r="F52" i="14" s="1"/>
  <c r="E54" i="14"/>
  <c r="H53" i="14"/>
  <c r="G53" i="14"/>
  <c r="G52" i="14" s="1"/>
  <c r="F53" i="14"/>
  <c r="E53" i="14"/>
  <c r="E52" i="14" s="1"/>
  <c r="H50" i="14"/>
  <c r="G50" i="14"/>
  <c r="F50" i="14"/>
  <c r="E50" i="14"/>
  <c r="H49" i="14"/>
  <c r="G49" i="14"/>
  <c r="F49" i="14"/>
  <c r="E49" i="14"/>
  <c r="H48" i="14"/>
  <c r="G48" i="14"/>
  <c r="F48" i="14"/>
  <c r="E48" i="14"/>
  <c r="H47" i="14"/>
  <c r="G47" i="14"/>
  <c r="G46" i="14" s="1"/>
  <c r="F47" i="14"/>
  <c r="F46" i="14" s="1"/>
  <c r="E47" i="14"/>
  <c r="H46" i="14"/>
  <c r="H34" i="14"/>
  <c r="G34" i="14"/>
  <c r="F34" i="14"/>
  <c r="E34" i="14"/>
  <c r="E44" i="14" s="1"/>
  <c r="H28" i="14"/>
  <c r="G28" i="14"/>
  <c r="F28" i="14"/>
  <c r="F26" i="14" s="1"/>
  <c r="E28" i="14"/>
  <c r="H19" i="14"/>
  <c r="H44" i="14" s="1"/>
  <c r="G19" i="14"/>
  <c r="G44" i="14" s="1"/>
  <c r="F19" i="14"/>
  <c r="F44" i="14" s="1"/>
  <c r="E19" i="14"/>
  <c r="H13" i="14"/>
  <c r="H11" i="14" s="1"/>
  <c r="G13" i="14"/>
  <c r="G41" i="14" s="1"/>
  <c r="F13" i="14"/>
  <c r="E13" i="14"/>
  <c r="E41" i="14" s="1"/>
  <c r="H85" i="13"/>
  <c r="H82" i="13" s="1"/>
  <c r="G85" i="13"/>
  <c r="G82" i="13" s="1"/>
  <c r="F85" i="13"/>
  <c r="F82" i="13" s="1"/>
  <c r="E85" i="13"/>
  <c r="E82" i="13" s="1"/>
  <c r="H80" i="13"/>
  <c r="G80" i="13"/>
  <c r="F80" i="13"/>
  <c r="E80" i="13"/>
  <c r="H79" i="13"/>
  <c r="G79" i="13"/>
  <c r="F79" i="13"/>
  <c r="E79" i="13"/>
  <c r="H78" i="13"/>
  <c r="H76" i="13" s="1"/>
  <c r="G78" i="13"/>
  <c r="G76" i="13" s="1"/>
  <c r="F78" i="13"/>
  <c r="F76" i="13" s="1"/>
  <c r="E78" i="13"/>
  <c r="E76" i="13" s="1"/>
  <c r="H74" i="13"/>
  <c r="G74" i="13"/>
  <c r="F74" i="13"/>
  <c r="E74" i="13"/>
  <c r="E62" i="13" s="1"/>
  <c r="H73" i="13"/>
  <c r="G73" i="13"/>
  <c r="F73" i="13"/>
  <c r="E73" i="13"/>
  <c r="H72" i="13"/>
  <c r="G72" i="13"/>
  <c r="F72" i="13"/>
  <c r="E72" i="13"/>
  <c r="E70" i="13" s="1"/>
  <c r="H71" i="13"/>
  <c r="G71" i="13"/>
  <c r="G70" i="13" s="1"/>
  <c r="F71" i="13"/>
  <c r="F70" i="13" s="1"/>
  <c r="E71" i="13"/>
  <c r="H70" i="13"/>
  <c r="H68" i="13"/>
  <c r="H62" i="13" s="1"/>
  <c r="G68" i="13"/>
  <c r="F68" i="13"/>
  <c r="F62" i="13" s="1"/>
  <c r="E68" i="13"/>
  <c r="H67" i="13"/>
  <c r="H61" i="13" s="1"/>
  <c r="G67" i="13"/>
  <c r="F67" i="13"/>
  <c r="E67" i="13"/>
  <c r="E61" i="13" s="1"/>
  <c r="H66" i="13"/>
  <c r="H60" i="13" s="1"/>
  <c r="G66" i="13"/>
  <c r="F66" i="13"/>
  <c r="F60" i="13" s="1"/>
  <c r="E66" i="13"/>
  <c r="H65" i="13"/>
  <c r="G65" i="13"/>
  <c r="G64" i="13" s="1"/>
  <c r="F65" i="13"/>
  <c r="E65" i="13"/>
  <c r="F64" i="13"/>
  <c r="G62" i="13"/>
  <c r="G60" i="13"/>
  <c r="H56" i="13"/>
  <c r="G56" i="13"/>
  <c r="F56" i="13"/>
  <c r="E56" i="13"/>
  <c r="H55" i="13"/>
  <c r="G55" i="13"/>
  <c r="F55" i="13"/>
  <c r="E55" i="13"/>
  <c r="H54" i="13"/>
  <c r="G54" i="13"/>
  <c r="F54" i="13"/>
  <c r="F52" i="13" s="1"/>
  <c r="E54" i="13"/>
  <c r="H53" i="13"/>
  <c r="G53" i="13"/>
  <c r="G52" i="13" s="1"/>
  <c r="F53" i="13"/>
  <c r="E53" i="13"/>
  <c r="H50" i="13"/>
  <c r="G50" i="13"/>
  <c r="F50" i="13"/>
  <c r="E50" i="13"/>
  <c r="H49" i="13"/>
  <c r="G49" i="13"/>
  <c r="F49" i="13"/>
  <c r="E49" i="13"/>
  <c r="H48" i="13"/>
  <c r="G48" i="13"/>
  <c r="F48" i="13"/>
  <c r="E48" i="13"/>
  <c r="H47" i="13"/>
  <c r="G47" i="13"/>
  <c r="G46" i="13" s="1"/>
  <c r="F47" i="13"/>
  <c r="E47" i="13"/>
  <c r="H46" i="13"/>
  <c r="E46" i="13"/>
  <c r="H34" i="13"/>
  <c r="G34" i="13"/>
  <c r="F34" i="13"/>
  <c r="F44" i="13" s="1"/>
  <c r="E34" i="13"/>
  <c r="H28" i="13"/>
  <c r="G28" i="13"/>
  <c r="G26" i="13" s="1"/>
  <c r="G7" i="13" s="1"/>
  <c r="F28" i="13"/>
  <c r="E28" i="13"/>
  <c r="E41" i="13" s="1"/>
  <c r="F26" i="13"/>
  <c r="H19" i="13"/>
  <c r="G19" i="13"/>
  <c r="G44" i="13" s="1"/>
  <c r="F19" i="13"/>
  <c r="E19" i="13"/>
  <c r="E44" i="13" s="1"/>
  <c r="H13" i="13"/>
  <c r="H11" i="13" s="1"/>
  <c r="G13" i="13"/>
  <c r="F13" i="13"/>
  <c r="F41" i="13" s="1"/>
  <c r="E13" i="13"/>
  <c r="E11" i="13" s="1"/>
  <c r="G11" i="13"/>
  <c r="H85" i="12"/>
  <c r="G85" i="12"/>
  <c r="G82" i="12" s="1"/>
  <c r="F85" i="12"/>
  <c r="E85" i="12"/>
  <c r="E82" i="12" s="1"/>
  <c r="H82" i="12"/>
  <c r="F82" i="12"/>
  <c r="H80" i="12"/>
  <c r="G80" i="12"/>
  <c r="F80" i="12"/>
  <c r="E80" i="12"/>
  <c r="H79" i="12"/>
  <c r="G79" i="12"/>
  <c r="F79" i="12"/>
  <c r="E79" i="12"/>
  <c r="H78" i="12"/>
  <c r="G78" i="12"/>
  <c r="F78" i="12"/>
  <c r="F76" i="12" s="1"/>
  <c r="E78" i="12"/>
  <c r="H76" i="12"/>
  <c r="G76" i="12"/>
  <c r="E76" i="12"/>
  <c r="H74" i="12"/>
  <c r="G74" i="12"/>
  <c r="F74" i="12"/>
  <c r="E74" i="12"/>
  <c r="H73" i="12"/>
  <c r="H61" i="12" s="1"/>
  <c r="G73" i="12"/>
  <c r="F73" i="12"/>
  <c r="E73" i="12"/>
  <c r="H72" i="12"/>
  <c r="G72" i="12"/>
  <c r="F72" i="12"/>
  <c r="E72" i="12"/>
  <c r="H71" i="12"/>
  <c r="H70" i="12" s="1"/>
  <c r="G71" i="12"/>
  <c r="F71" i="12"/>
  <c r="E71" i="12"/>
  <c r="E70" i="12" s="1"/>
  <c r="H68" i="12"/>
  <c r="H62" i="12" s="1"/>
  <c r="G68" i="12"/>
  <c r="F68" i="12"/>
  <c r="E68" i="12"/>
  <c r="E62" i="12" s="1"/>
  <c r="H67" i="12"/>
  <c r="G67" i="12"/>
  <c r="F67" i="12"/>
  <c r="F61" i="12" s="1"/>
  <c r="E67" i="12"/>
  <c r="H66" i="12"/>
  <c r="H60" i="12" s="1"/>
  <c r="G66" i="12"/>
  <c r="G60" i="12" s="1"/>
  <c r="F66" i="12"/>
  <c r="E66" i="12"/>
  <c r="E60" i="12" s="1"/>
  <c r="H65" i="12"/>
  <c r="H64" i="12" s="1"/>
  <c r="G65" i="12"/>
  <c r="F65" i="12"/>
  <c r="F64" i="12" s="1"/>
  <c r="E65" i="12"/>
  <c r="G62" i="12"/>
  <c r="E61" i="12"/>
  <c r="E59" i="12"/>
  <c r="E58" i="12" s="1"/>
  <c r="H56" i="12"/>
  <c r="G56" i="12"/>
  <c r="F56" i="12"/>
  <c r="E56" i="12"/>
  <c r="H55" i="12"/>
  <c r="G55" i="12"/>
  <c r="F55" i="12"/>
  <c r="E55" i="12"/>
  <c r="H54" i="12"/>
  <c r="G54" i="12"/>
  <c r="F54" i="12"/>
  <c r="E54" i="12"/>
  <c r="H53" i="12"/>
  <c r="G53" i="12"/>
  <c r="G52" i="12" s="1"/>
  <c r="F53" i="12"/>
  <c r="E53" i="12"/>
  <c r="E52" i="12" s="1"/>
  <c r="F52" i="12"/>
  <c r="H50" i="12"/>
  <c r="G50" i="12"/>
  <c r="F50" i="12"/>
  <c r="E50" i="12"/>
  <c r="H49" i="12"/>
  <c r="G49" i="12"/>
  <c r="F49" i="12"/>
  <c r="E49" i="12"/>
  <c r="H48" i="12"/>
  <c r="G48" i="12"/>
  <c r="F48" i="12"/>
  <c r="E48" i="12"/>
  <c r="H47" i="12"/>
  <c r="G47" i="12"/>
  <c r="G46" i="12" s="1"/>
  <c r="F47" i="12"/>
  <c r="F46" i="12" s="1"/>
  <c r="E47" i="12"/>
  <c r="H46" i="12"/>
  <c r="H34" i="12"/>
  <c r="G34" i="12"/>
  <c r="F34" i="12"/>
  <c r="E34" i="12"/>
  <c r="E44" i="12" s="1"/>
  <c r="H28" i="12"/>
  <c r="H26" i="12" s="1"/>
  <c r="G28" i="12"/>
  <c r="G41" i="12" s="1"/>
  <c r="F28" i="12"/>
  <c r="F26" i="12" s="1"/>
  <c r="E28" i="12"/>
  <c r="H19" i="12"/>
  <c r="G19" i="12"/>
  <c r="G44" i="12" s="1"/>
  <c r="F19" i="12"/>
  <c r="F44" i="12" s="1"/>
  <c r="E19" i="12"/>
  <c r="H13" i="12"/>
  <c r="H11" i="12" s="1"/>
  <c r="G13" i="12"/>
  <c r="F13" i="12"/>
  <c r="E13" i="12"/>
  <c r="E41" i="12" s="1"/>
  <c r="G11" i="12"/>
  <c r="H85" i="11"/>
  <c r="H82" i="11" s="1"/>
  <c r="G85" i="11"/>
  <c r="F85" i="11"/>
  <c r="E85" i="11"/>
  <c r="E82" i="11" s="1"/>
  <c r="G82" i="11"/>
  <c r="F82" i="11"/>
  <c r="H80" i="11"/>
  <c r="G80" i="11"/>
  <c r="F80" i="11"/>
  <c r="E80" i="11"/>
  <c r="H79" i="11"/>
  <c r="G79" i="11"/>
  <c r="F79" i="11"/>
  <c r="E79" i="11"/>
  <c r="H78" i="11"/>
  <c r="H76" i="11" s="1"/>
  <c r="G78" i="11"/>
  <c r="G76" i="11" s="1"/>
  <c r="F78" i="11"/>
  <c r="F76" i="11" s="1"/>
  <c r="E78" i="11"/>
  <c r="E76" i="11" s="1"/>
  <c r="H74" i="11"/>
  <c r="G74" i="11"/>
  <c r="F74" i="11"/>
  <c r="E74" i="11"/>
  <c r="E62" i="11" s="1"/>
  <c r="H73" i="11"/>
  <c r="G73" i="11"/>
  <c r="G61" i="11" s="1"/>
  <c r="F73" i="11"/>
  <c r="F61" i="11" s="1"/>
  <c r="E73" i="11"/>
  <c r="H72" i="11"/>
  <c r="G72" i="11"/>
  <c r="F72" i="11"/>
  <c r="E72" i="11"/>
  <c r="H71" i="11"/>
  <c r="H70" i="11" s="1"/>
  <c r="G71" i="11"/>
  <c r="F71" i="11"/>
  <c r="F70" i="11" s="1"/>
  <c r="E71" i="11"/>
  <c r="E70" i="11"/>
  <c r="H68" i="11"/>
  <c r="G68" i="11"/>
  <c r="F68" i="11"/>
  <c r="F62" i="11" s="1"/>
  <c r="E68" i="11"/>
  <c r="H67" i="11"/>
  <c r="G67" i="11"/>
  <c r="F67" i="11"/>
  <c r="E67" i="11"/>
  <c r="E61" i="11" s="1"/>
  <c r="H66" i="11"/>
  <c r="G66" i="11"/>
  <c r="F66" i="11"/>
  <c r="F64" i="11" s="1"/>
  <c r="E66" i="11"/>
  <c r="H65" i="11"/>
  <c r="H64" i="11" s="1"/>
  <c r="G65" i="11"/>
  <c r="F65" i="11"/>
  <c r="E65" i="11"/>
  <c r="E64" i="11" s="1"/>
  <c r="G64" i="11"/>
  <c r="H62" i="11"/>
  <c r="H61" i="11"/>
  <c r="H60" i="11"/>
  <c r="H59" i="11"/>
  <c r="H58" i="11" s="1"/>
  <c r="G59" i="11"/>
  <c r="H56" i="11"/>
  <c r="G56" i="11"/>
  <c r="F56" i="11"/>
  <c r="E56" i="11"/>
  <c r="H55" i="11"/>
  <c r="G55" i="11"/>
  <c r="F55" i="11"/>
  <c r="E55" i="11"/>
  <c r="H54" i="11"/>
  <c r="G54" i="11"/>
  <c r="F54" i="11"/>
  <c r="E54" i="11"/>
  <c r="H53" i="11"/>
  <c r="G53" i="11"/>
  <c r="G52" i="11" s="1"/>
  <c r="F53" i="11"/>
  <c r="E53" i="11"/>
  <c r="H52" i="11"/>
  <c r="H50" i="11"/>
  <c r="G50" i="11"/>
  <c r="F50" i="11"/>
  <c r="E50" i="11"/>
  <c r="H49" i="11"/>
  <c r="G49" i="11"/>
  <c r="F49" i="11"/>
  <c r="E49" i="11"/>
  <c r="H48" i="11"/>
  <c r="G48" i="11"/>
  <c r="F48" i="11"/>
  <c r="E48" i="11"/>
  <c r="E46" i="11" s="1"/>
  <c r="H47" i="11"/>
  <c r="H46" i="11" s="1"/>
  <c r="G47" i="11"/>
  <c r="F47" i="11"/>
  <c r="F46" i="11" s="1"/>
  <c r="E47" i="11"/>
  <c r="H34" i="11"/>
  <c r="H26" i="11" s="1"/>
  <c r="G34" i="11"/>
  <c r="F34" i="11"/>
  <c r="E34" i="11"/>
  <c r="H28" i="11"/>
  <c r="G28" i="11"/>
  <c r="F28" i="11"/>
  <c r="E28" i="11"/>
  <c r="E41" i="11" s="1"/>
  <c r="H19" i="11"/>
  <c r="H44" i="11" s="1"/>
  <c r="G19" i="11"/>
  <c r="F19" i="11"/>
  <c r="E19" i="11"/>
  <c r="H13" i="11"/>
  <c r="G13" i="11"/>
  <c r="F13" i="11"/>
  <c r="F11" i="11" s="1"/>
  <c r="E13" i="11"/>
  <c r="E11" i="11"/>
  <c r="H85" i="10"/>
  <c r="H82" i="10" s="1"/>
  <c r="G85" i="10"/>
  <c r="G82" i="10" s="1"/>
  <c r="F85" i="10"/>
  <c r="F82" i="10" s="1"/>
  <c r="E85" i="10"/>
  <c r="E82" i="10"/>
  <c r="H80" i="10"/>
  <c r="G80" i="10"/>
  <c r="F80" i="10"/>
  <c r="E80" i="10"/>
  <c r="H79" i="10"/>
  <c r="G79" i="10"/>
  <c r="F79" i="10"/>
  <c r="E79" i="10"/>
  <c r="H78" i="10"/>
  <c r="H76" i="10" s="1"/>
  <c r="G78" i="10"/>
  <c r="G76" i="10" s="1"/>
  <c r="F78" i="10"/>
  <c r="F76" i="10" s="1"/>
  <c r="E78" i="10"/>
  <c r="E76" i="10" s="1"/>
  <c r="H74" i="10"/>
  <c r="G74" i="10"/>
  <c r="F74" i="10"/>
  <c r="E74" i="10"/>
  <c r="H73" i="10"/>
  <c r="G73" i="10"/>
  <c r="F73" i="10"/>
  <c r="E73" i="10"/>
  <c r="H72" i="10"/>
  <c r="G72" i="10"/>
  <c r="F72" i="10"/>
  <c r="E72" i="10"/>
  <c r="H71" i="10"/>
  <c r="G71" i="10"/>
  <c r="G70" i="10" s="1"/>
  <c r="F71" i="10"/>
  <c r="F70" i="10" s="1"/>
  <c r="E71" i="10"/>
  <c r="H70" i="10"/>
  <c r="H68" i="10"/>
  <c r="G68" i="10"/>
  <c r="F68" i="10"/>
  <c r="E68" i="10"/>
  <c r="H67" i="10"/>
  <c r="H61" i="10" s="1"/>
  <c r="G67" i="10"/>
  <c r="F67" i="10"/>
  <c r="E67" i="10"/>
  <c r="H66" i="10"/>
  <c r="G66" i="10"/>
  <c r="F66" i="10"/>
  <c r="E66" i="10"/>
  <c r="H65" i="10"/>
  <c r="G65" i="10"/>
  <c r="G64" i="10" s="1"/>
  <c r="F65" i="10"/>
  <c r="E65" i="10"/>
  <c r="E64" i="10"/>
  <c r="G62" i="10"/>
  <c r="E61" i="10"/>
  <c r="G60" i="10"/>
  <c r="E59" i="10"/>
  <c r="H56" i="10"/>
  <c r="G56" i="10"/>
  <c r="F56" i="10"/>
  <c r="E56" i="10"/>
  <c r="H55" i="10"/>
  <c r="G55" i="10"/>
  <c r="F55" i="10"/>
  <c r="E55" i="10"/>
  <c r="H54" i="10"/>
  <c r="G54" i="10"/>
  <c r="F54" i="10"/>
  <c r="E54" i="10"/>
  <c r="H53" i="10"/>
  <c r="H52" i="10" s="1"/>
  <c r="G53" i="10"/>
  <c r="F53" i="10"/>
  <c r="E53" i="10"/>
  <c r="E52" i="10" s="1"/>
  <c r="H50" i="10"/>
  <c r="G50" i="10"/>
  <c r="F50" i="10"/>
  <c r="E50" i="10"/>
  <c r="H49" i="10"/>
  <c r="G49" i="10"/>
  <c r="F49" i="10"/>
  <c r="E49" i="10"/>
  <c r="H48" i="10"/>
  <c r="G48" i="10"/>
  <c r="F48" i="10"/>
  <c r="E48" i="10"/>
  <c r="H47" i="10"/>
  <c r="G47" i="10"/>
  <c r="F47" i="10"/>
  <c r="F46" i="10" s="1"/>
  <c r="E47" i="10"/>
  <c r="H46" i="10"/>
  <c r="G46" i="10"/>
  <c r="H34" i="10"/>
  <c r="G34" i="10"/>
  <c r="G26" i="10" s="1"/>
  <c r="F34" i="10"/>
  <c r="E34" i="10"/>
  <c r="H28" i="10"/>
  <c r="F28" i="10"/>
  <c r="F26" i="10" s="1"/>
  <c r="E28" i="10"/>
  <c r="H19" i="10"/>
  <c r="H44" i="10" s="1"/>
  <c r="G19" i="10"/>
  <c r="F19" i="10"/>
  <c r="F44" i="10" s="1"/>
  <c r="E19" i="10"/>
  <c r="H13" i="10"/>
  <c r="H11" i="10" s="1"/>
  <c r="G13" i="10"/>
  <c r="G41" i="10" s="1"/>
  <c r="F13" i="10"/>
  <c r="F41" i="10" s="1"/>
  <c r="E13" i="10"/>
  <c r="E41" i="10" s="1"/>
  <c r="H85" i="9"/>
  <c r="H82" i="9" s="1"/>
  <c r="G85" i="9"/>
  <c r="G82" i="9" s="1"/>
  <c r="F85" i="9"/>
  <c r="F82" i="9" s="1"/>
  <c r="E85" i="9"/>
  <c r="E82" i="9" s="1"/>
  <c r="H80" i="9"/>
  <c r="G80" i="9"/>
  <c r="F80" i="9"/>
  <c r="E80" i="9"/>
  <c r="H79" i="9"/>
  <c r="G79" i="9"/>
  <c r="F79" i="9"/>
  <c r="E79" i="9"/>
  <c r="H78" i="9"/>
  <c r="H76" i="9" s="1"/>
  <c r="G78" i="9"/>
  <c r="G76" i="9" s="1"/>
  <c r="F78" i="9"/>
  <c r="F76" i="9" s="1"/>
  <c r="E78" i="9"/>
  <c r="E76" i="9" s="1"/>
  <c r="H74" i="9"/>
  <c r="G74" i="9"/>
  <c r="G62" i="9" s="1"/>
  <c r="F74" i="9"/>
  <c r="E74" i="9"/>
  <c r="H73" i="9"/>
  <c r="G73" i="9"/>
  <c r="F73" i="9"/>
  <c r="F61" i="9" s="1"/>
  <c r="E73" i="9"/>
  <c r="H72" i="9"/>
  <c r="G72" i="9"/>
  <c r="G60" i="9" s="1"/>
  <c r="F72" i="9"/>
  <c r="E72" i="9"/>
  <c r="H71" i="9"/>
  <c r="H70" i="9" s="1"/>
  <c r="G71" i="9"/>
  <c r="G70" i="9" s="1"/>
  <c r="F71" i="9"/>
  <c r="F70" i="9" s="1"/>
  <c r="E71" i="9"/>
  <c r="H68" i="9"/>
  <c r="H62" i="9" s="1"/>
  <c r="G68" i="9"/>
  <c r="F68" i="9"/>
  <c r="E68" i="9"/>
  <c r="H67" i="9"/>
  <c r="G67" i="9"/>
  <c r="G61" i="9" s="1"/>
  <c r="F67" i="9"/>
  <c r="E67" i="9"/>
  <c r="H66" i="9"/>
  <c r="H60" i="9" s="1"/>
  <c r="G66" i="9"/>
  <c r="F66" i="9"/>
  <c r="E66" i="9"/>
  <c r="E64" i="9" s="1"/>
  <c r="H65" i="9"/>
  <c r="G65" i="9"/>
  <c r="G64" i="9" s="1"/>
  <c r="F65" i="9"/>
  <c r="E65" i="9"/>
  <c r="F64" i="9"/>
  <c r="E61" i="9"/>
  <c r="F59" i="9"/>
  <c r="E59" i="9"/>
  <c r="H56" i="9"/>
  <c r="G56" i="9"/>
  <c r="F56" i="9"/>
  <c r="E56" i="9"/>
  <c r="H55" i="9"/>
  <c r="G55" i="9"/>
  <c r="F55" i="9"/>
  <c r="E55" i="9"/>
  <c r="H54" i="9"/>
  <c r="G54" i="9"/>
  <c r="F54" i="9"/>
  <c r="E54" i="9"/>
  <c r="H53" i="9"/>
  <c r="G53" i="9"/>
  <c r="F53" i="9"/>
  <c r="E53" i="9"/>
  <c r="F52" i="9"/>
  <c r="E52" i="9"/>
  <c r="H50" i="9"/>
  <c r="G50" i="9"/>
  <c r="F50" i="9"/>
  <c r="E50" i="9"/>
  <c r="H49" i="9"/>
  <c r="G49" i="9"/>
  <c r="F49" i="9"/>
  <c r="E49" i="9"/>
  <c r="H48" i="9"/>
  <c r="G48" i="9"/>
  <c r="F48" i="9"/>
  <c r="E48" i="9"/>
  <c r="H47" i="9"/>
  <c r="H46" i="9" s="1"/>
  <c r="G47" i="9"/>
  <c r="F47" i="9"/>
  <c r="F46" i="9" s="1"/>
  <c r="E47" i="9"/>
  <c r="E46" i="9" s="1"/>
  <c r="G46" i="9"/>
  <c r="H34" i="9"/>
  <c r="G34" i="9"/>
  <c r="G26" i="9" s="1"/>
  <c r="F34" i="9"/>
  <c r="E34" i="9"/>
  <c r="E26" i="9" s="1"/>
  <c r="H28" i="9"/>
  <c r="F28" i="9"/>
  <c r="F26" i="9" s="1"/>
  <c r="E28" i="9"/>
  <c r="H19" i="9"/>
  <c r="H44" i="9" s="1"/>
  <c r="G19" i="9"/>
  <c r="F19" i="9"/>
  <c r="F44" i="9" s="1"/>
  <c r="E19" i="9"/>
  <c r="H13" i="9"/>
  <c r="H11" i="9" s="1"/>
  <c r="G13" i="9"/>
  <c r="G41" i="9" s="1"/>
  <c r="F13" i="9"/>
  <c r="F41" i="9" s="1"/>
  <c r="E13" i="9"/>
  <c r="E11" i="9" s="1"/>
  <c r="H85" i="8"/>
  <c r="G85" i="8"/>
  <c r="G82" i="8" s="1"/>
  <c r="F85" i="8"/>
  <c r="F82" i="8" s="1"/>
  <c r="E85" i="8"/>
  <c r="E82" i="8" s="1"/>
  <c r="H82" i="8"/>
  <c r="H80" i="8"/>
  <c r="G80" i="8"/>
  <c r="F80" i="8"/>
  <c r="E80" i="8"/>
  <c r="H79" i="8"/>
  <c r="G79" i="8"/>
  <c r="F79" i="8"/>
  <c r="E79" i="8"/>
  <c r="H78" i="8"/>
  <c r="G78" i="8"/>
  <c r="G76" i="8" s="1"/>
  <c r="F78" i="8"/>
  <c r="F76" i="8" s="1"/>
  <c r="E78" i="8"/>
  <c r="E76" i="8" s="1"/>
  <c r="H76" i="8"/>
  <c r="H74" i="8"/>
  <c r="G74" i="8"/>
  <c r="F74" i="8"/>
  <c r="E74" i="8"/>
  <c r="H73" i="8"/>
  <c r="G73" i="8"/>
  <c r="F73" i="8"/>
  <c r="E73" i="8"/>
  <c r="H72" i="8"/>
  <c r="G72" i="8"/>
  <c r="F72" i="8"/>
  <c r="E72" i="8"/>
  <c r="H71" i="8"/>
  <c r="G71" i="8"/>
  <c r="G70" i="8" s="1"/>
  <c r="F71" i="8"/>
  <c r="F70" i="8" s="1"/>
  <c r="E71" i="8"/>
  <c r="E70" i="8" s="1"/>
  <c r="H68" i="8"/>
  <c r="G68" i="8"/>
  <c r="F68" i="8"/>
  <c r="F62" i="8" s="1"/>
  <c r="E68" i="8"/>
  <c r="H67" i="8"/>
  <c r="H61" i="8" s="1"/>
  <c r="G67" i="8"/>
  <c r="F67" i="8"/>
  <c r="F61" i="8" s="1"/>
  <c r="E67" i="8"/>
  <c r="H66" i="8"/>
  <c r="G66" i="8"/>
  <c r="F66" i="8"/>
  <c r="F60" i="8" s="1"/>
  <c r="E66" i="8"/>
  <c r="H65" i="8"/>
  <c r="G65" i="8"/>
  <c r="G64" i="8" s="1"/>
  <c r="F65" i="8"/>
  <c r="E65" i="8"/>
  <c r="E64" i="8" s="1"/>
  <c r="G62" i="8"/>
  <c r="G60" i="8"/>
  <c r="E60" i="8"/>
  <c r="H56" i="8"/>
  <c r="G56" i="8"/>
  <c r="F56" i="8"/>
  <c r="E56" i="8"/>
  <c r="H55" i="8"/>
  <c r="G55" i="8"/>
  <c r="F55" i="8"/>
  <c r="E55" i="8"/>
  <c r="H54" i="8"/>
  <c r="G54" i="8"/>
  <c r="F54" i="8"/>
  <c r="E54" i="8"/>
  <c r="H53" i="8"/>
  <c r="H52" i="8" s="1"/>
  <c r="G53" i="8"/>
  <c r="G52" i="8" s="1"/>
  <c r="F53" i="8"/>
  <c r="E53" i="8"/>
  <c r="E52" i="8" s="1"/>
  <c r="H50" i="8"/>
  <c r="G50" i="8"/>
  <c r="F50" i="8"/>
  <c r="E50" i="8"/>
  <c r="H49" i="8"/>
  <c r="G49" i="8"/>
  <c r="F49" i="8"/>
  <c r="E49" i="8"/>
  <c r="H48" i="8"/>
  <c r="G48" i="8"/>
  <c r="F48" i="8"/>
  <c r="E48" i="8"/>
  <c r="H47" i="8"/>
  <c r="H46" i="8" s="1"/>
  <c r="G47" i="8"/>
  <c r="G46" i="8" s="1"/>
  <c r="F47" i="8"/>
  <c r="E47" i="8"/>
  <c r="E46" i="8" s="1"/>
  <c r="F46" i="8"/>
  <c r="H34" i="8"/>
  <c r="H44" i="8" s="1"/>
  <c r="G34" i="8"/>
  <c r="F34" i="8"/>
  <c r="E34" i="8"/>
  <c r="H28" i="8"/>
  <c r="G28" i="8"/>
  <c r="F28" i="8"/>
  <c r="F41" i="8" s="1"/>
  <c r="E28" i="8"/>
  <c r="H26" i="8"/>
  <c r="H19" i="8"/>
  <c r="G19" i="8"/>
  <c r="F19" i="8"/>
  <c r="F44" i="8" s="1"/>
  <c r="E19" i="8"/>
  <c r="H13" i="8"/>
  <c r="G13" i="8"/>
  <c r="G11" i="8" s="1"/>
  <c r="F13" i="8"/>
  <c r="E13" i="8"/>
  <c r="E11" i="8" s="1"/>
  <c r="H85" i="7"/>
  <c r="H82" i="7" s="1"/>
  <c r="G85" i="7"/>
  <c r="F85" i="7"/>
  <c r="F82" i="7" s="1"/>
  <c r="E85" i="7"/>
  <c r="G82" i="7"/>
  <c r="E82" i="7"/>
  <c r="H80" i="7"/>
  <c r="G80" i="7"/>
  <c r="F80" i="7"/>
  <c r="E80" i="7"/>
  <c r="E62" i="7" s="1"/>
  <c r="H79" i="7"/>
  <c r="G79" i="7"/>
  <c r="F79" i="7"/>
  <c r="E79" i="7"/>
  <c r="H78" i="7"/>
  <c r="H76" i="7" s="1"/>
  <c r="G78" i="7"/>
  <c r="F78" i="7"/>
  <c r="E78" i="7"/>
  <c r="G76" i="7"/>
  <c r="F76" i="7"/>
  <c r="H74" i="7"/>
  <c r="G74" i="7"/>
  <c r="F74" i="7"/>
  <c r="E74" i="7"/>
  <c r="H73" i="7"/>
  <c r="G73" i="7"/>
  <c r="F73" i="7"/>
  <c r="F61" i="7" s="1"/>
  <c r="E73" i="7"/>
  <c r="H72" i="7"/>
  <c r="G72" i="7"/>
  <c r="F72" i="7"/>
  <c r="E72" i="7"/>
  <c r="H71" i="7"/>
  <c r="H70" i="7" s="1"/>
  <c r="G71" i="7"/>
  <c r="F71" i="7"/>
  <c r="F70" i="7" s="1"/>
  <c r="E71" i="7"/>
  <c r="E70" i="7" s="1"/>
  <c r="H68" i="7"/>
  <c r="G68" i="7"/>
  <c r="F68" i="7"/>
  <c r="F62" i="7" s="1"/>
  <c r="E68" i="7"/>
  <c r="H67" i="7"/>
  <c r="H61" i="7" s="1"/>
  <c r="G67" i="7"/>
  <c r="F67" i="7"/>
  <c r="E67" i="7"/>
  <c r="E61" i="7" s="1"/>
  <c r="H66" i="7"/>
  <c r="G66" i="7"/>
  <c r="F66" i="7"/>
  <c r="E66" i="7"/>
  <c r="H65" i="7"/>
  <c r="H64" i="7" s="1"/>
  <c r="G65" i="7"/>
  <c r="G64" i="7" s="1"/>
  <c r="F65" i="7"/>
  <c r="E65" i="7"/>
  <c r="E64" i="7" s="1"/>
  <c r="H62" i="7"/>
  <c r="G61" i="7"/>
  <c r="H60" i="7"/>
  <c r="F59" i="7"/>
  <c r="H56" i="7"/>
  <c r="G56" i="7"/>
  <c r="F56" i="7"/>
  <c r="E56" i="7"/>
  <c r="H55" i="7"/>
  <c r="G55" i="7"/>
  <c r="F55" i="7"/>
  <c r="E55" i="7"/>
  <c r="H54" i="7"/>
  <c r="G54" i="7"/>
  <c r="F54" i="7"/>
  <c r="F52" i="7" s="1"/>
  <c r="E54" i="7"/>
  <c r="H53" i="7"/>
  <c r="G53" i="7"/>
  <c r="F53" i="7"/>
  <c r="E53" i="7"/>
  <c r="E52" i="7" s="1"/>
  <c r="H50" i="7"/>
  <c r="G50" i="7"/>
  <c r="F50" i="7"/>
  <c r="E50" i="7"/>
  <c r="H49" i="7"/>
  <c r="G49" i="7"/>
  <c r="F49" i="7"/>
  <c r="E49" i="7"/>
  <c r="H48" i="7"/>
  <c r="G48" i="7"/>
  <c r="F48" i="7"/>
  <c r="E48" i="7"/>
  <c r="H47" i="7"/>
  <c r="G47" i="7"/>
  <c r="G46" i="7" s="1"/>
  <c r="F47" i="7"/>
  <c r="E47" i="7"/>
  <c r="E46" i="7" s="1"/>
  <c r="H46" i="7"/>
  <c r="H34" i="7"/>
  <c r="G34" i="7"/>
  <c r="F34" i="7"/>
  <c r="F44" i="7" s="1"/>
  <c r="E34" i="7"/>
  <c r="H28" i="7"/>
  <c r="G28" i="7"/>
  <c r="F28" i="7"/>
  <c r="E28" i="7"/>
  <c r="F26" i="7"/>
  <c r="H19" i="7"/>
  <c r="G19" i="7"/>
  <c r="F19" i="7"/>
  <c r="E19" i="7"/>
  <c r="E44" i="7" s="1"/>
  <c r="H13" i="7"/>
  <c r="H11" i="7" s="1"/>
  <c r="G13" i="7"/>
  <c r="F13" i="7"/>
  <c r="F41" i="7" s="1"/>
  <c r="E13" i="7"/>
  <c r="E41" i="7" s="1"/>
  <c r="H85" i="6"/>
  <c r="H82" i="6" s="1"/>
  <c r="G85" i="6"/>
  <c r="G82" i="6" s="1"/>
  <c r="F85" i="6"/>
  <c r="F82" i="6" s="1"/>
  <c r="E85" i="6"/>
  <c r="E82" i="6" s="1"/>
  <c r="H80" i="6"/>
  <c r="G80" i="6"/>
  <c r="F80" i="6"/>
  <c r="E80" i="6"/>
  <c r="H79" i="6"/>
  <c r="G79" i="6"/>
  <c r="F79" i="6"/>
  <c r="F61" i="6" s="1"/>
  <c r="E79" i="6"/>
  <c r="H78" i="6"/>
  <c r="H76" i="6" s="1"/>
  <c r="G78" i="6"/>
  <c r="G76" i="6" s="1"/>
  <c r="F78" i="6"/>
  <c r="E78" i="6"/>
  <c r="E76" i="6" s="1"/>
  <c r="F76" i="6"/>
  <c r="H74" i="6"/>
  <c r="G74" i="6"/>
  <c r="G62" i="6" s="1"/>
  <c r="F74" i="6"/>
  <c r="F62" i="6" s="1"/>
  <c r="E74" i="6"/>
  <c r="H73" i="6"/>
  <c r="H61" i="6" s="1"/>
  <c r="G73" i="6"/>
  <c r="F73" i="6"/>
  <c r="E73" i="6"/>
  <c r="H72" i="6"/>
  <c r="G72" i="6"/>
  <c r="G60" i="6" s="1"/>
  <c r="F72" i="6"/>
  <c r="E72" i="6"/>
  <c r="H71" i="6"/>
  <c r="H59" i="6" s="1"/>
  <c r="G71" i="6"/>
  <c r="F71" i="6"/>
  <c r="E71" i="6"/>
  <c r="E70" i="6" s="1"/>
  <c r="F70" i="6"/>
  <c r="H68" i="6"/>
  <c r="G68" i="6"/>
  <c r="F68" i="6"/>
  <c r="E68" i="6"/>
  <c r="E62" i="6" s="1"/>
  <c r="H67" i="6"/>
  <c r="G67" i="6"/>
  <c r="G61" i="6" s="1"/>
  <c r="F67" i="6"/>
  <c r="E67" i="6"/>
  <c r="H66" i="6"/>
  <c r="H60" i="6" s="1"/>
  <c r="G66" i="6"/>
  <c r="F66" i="6"/>
  <c r="E66" i="6"/>
  <c r="E60" i="6" s="1"/>
  <c r="H65" i="6"/>
  <c r="G65" i="6"/>
  <c r="G64" i="6" s="1"/>
  <c r="F65" i="6"/>
  <c r="E65" i="6"/>
  <c r="H62" i="6"/>
  <c r="F60" i="6"/>
  <c r="F59" i="6"/>
  <c r="F58" i="6" s="1"/>
  <c r="H56" i="6"/>
  <c r="G56" i="6"/>
  <c r="F56" i="6"/>
  <c r="E56" i="6"/>
  <c r="H55" i="6"/>
  <c r="G55" i="6"/>
  <c r="F55" i="6"/>
  <c r="E55" i="6"/>
  <c r="H54" i="6"/>
  <c r="G54" i="6"/>
  <c r="F54" i="6"/>
  <c r="E54" i="6"/>
  <c r="H53" i="6"/>
  <c r="G53" i="6"/>
  <c r="F53" i="6"/>
  <c r="E53" i="6"/>
  <c r="F52" i="6"/>
  <c r="H50" i="6"/>
  <c r="G50" i="6"/>
  <c r="F50" i="6"/>
  <c r="E50" i="6"/>
  <c r="H49" i="6"/>
  <c r="G49" i="6"/>
  <c r="F49" i="6"/>
  <c r="E49" i="6"/>
  <c r="H48" i="6"/>
  <c r="G48" i="6"/>
  <c r="F48" i="6"/>
  <c r="E48" i="6"/>
  <c r="H47" i="6"/>
  <c r="G47" i="6"/>
  <c r="G46" i="6" s="1"/>
  <c r="F47" i="6"/>
  <c r="E47" i="6"/>
  <c r="E46" i="6" s="1"/>
  <c r="H46" i="6"/>
  <c r="H34" i="6"/>
  <c r="G34" i="6"/>
  <c r="F34" i="6"/>
  <c r="E34" i="6"/>
  <c r="H28" i="6"/>
  <c r="H26" i="6" s="1"/>
  <c r="G28" i="6"/>
  <c r="F28" i="6"/>
  <c r="F26" i="6" s="1"/>
  <c r="E28" i="6"/>
  <c r="H19" i="6"/>
  <c r="H44" i="6" s="1"/>
  <c r="G19" i="6"/>
  <c r="G44" i="6" s="1"/>
  <c r="F19" i="6"/>
  <c r="E19" i="6"/>
  <c r="H13" i="6"/>
  <c r="H41" i="6" s="1"/>
  <c r="G13" i="6"/>
  <c r="G41" i="6" s="1"/>
  <c r="F13" i="6"/>
  <c r="F11" i="6" s="1"/>
  <c r="F7" i="6" s="1"/>
  <c r="E13" i="6"/>
  <c r="E41" i="6" s="1"/>
  <c r="H85" i="5"/>
  <c r="H82" i="5" s="1"/>
  <c r="G85" i="5"/>
  <c r="G82" i="5" s="1"/>
  <c r="F85" i="5"/>
  <c r="F82" i="5" s="1"/>
  <c r="E85" i="5"/>
  <c r="E82" i="5" s="1"/>
  <c r="H80" i="5"/>
  <c r="G80" i="5"/>
  <c r="F80" i="5"/>
  <c r="E80" i="5"/>
  <c r="H79" i="5"/>
  <c r="G79" i="5"/>
  <c r="F79" i="5"/>
  <c r="E79" i="5"/>
  <c r="H78" i="5"/>
  <c r="H76" i="5" s="1"/>
  <c r="G78" i="5"/>
  <c r="G76" i="5" s="1"/>
  <c r="F78" i="5"/>
  <c r="E78" i="5"/>
  <c r="E76" i="5" s="1"/>
  <c r="F76" i="5"/>
  <c r="H74" i="5"/>
  <c r="G74" i="5"/>
  <c r="F74" i="5"/>
  <c r="E74" i="5"/>
  <c r="H73" i="5"/>
  <c r="G73" i="5"/>
  <c r="F73" i="5"/>
  <c r="F61" i="5" s="1"/>
  <c r="E73" i="5"/>
  <c r="H72" i="5"/>
  <c r="G72" i="5"/>
  <c r="F72" i="5"/>
  <c r="E72" i="5"/>
  <c r="H71" i="5"/>
  <c r="H70" i="5" s="1"/>
  <c r="G71" i="5"/>
  <c r="F71" i="5"/>
  <c r="F70" i="5" s="1"/>
  <c r="E71" i="5"/>
  <c r="E70" i="5" s="1"/>
  <c r="G70" i="5"/>
  <c r="H68" i="5"/>
  <c r="G68" i="5"/>
  <c r="F68" i="5"/>
  <c r="F62" i="5" s="1"/>
  <c r="E68" i="5"/>
  <c r="E62" i="5" s="1"/>
  <c r="H67" i="5"/>
  <c r="G67" i="5"/>
  <c r="G61" i="5" s="1"/>
  <c r="F67" i="5"/>
  <c r="E67" i="5"/>
  <c r="H66" i="5"/>
  <c r="G66" i="5"/>
  <c r="F66" i="5"/>
  <c r="F60" i="5" s="1"/>
  <c r="E66" i="5"/>
  <c r="H65" i="5"/>
  <c r="H64" i="5" s="1"/>
  <c r="G65" i="5"/>
  <c r="F65" i="5"/>
  <c r="F64" i="5" s="1"/>
  <c r="E65" i="5"/>
  <c r="H62" i="5"/>
  <c r="H60" i="5"/>
  <c r="H56" i="5"/>
  <c r="G56" i="5"/>
  <c r="F56" i="5"/>
  <c r="E56" i="5"/>
  <c r="H55" i="5"/>
  <c r="G55" i="5"/>
  <c r="F55" i="5"/>
  <c r="E55" i="5"/>
  <c r="H54" i="5"/>
  <c r="G54" i="5"/>
  <c r="F54" i="5"/>
  <c r="F52" i="5" s="1"/>
  <c r="E54" i="5"/>
  <c r="H53" i="5"/>
  <c r="G53" i="5"/>
  <c r="G52" i="5" s="1"/>
  <c r="F53" i="5"/>
  <c r="E53" i="5"/>
  <c r="H50" i="5"/>
  <c r="G50" i="5"/>
  <c r="F50" i="5"/>
  <c r="E50" i="5"/>
  <c r="H49" i="5"/>
  <c r="G49" i="5"/>
  <c r="F49" i="5"/>
  <c r="E49" i="5"/>
  <c r="H48" i="5"/>
  <c r="H46" i="5" s="1"/>
  <c r="G48" i="5"/>
  <c r="F48" i="5"/>
  <c r="E48" i="5"/>
  <c r="E46" i="5" s="1"/>
  <c r="H47" i="5"/>
  <c r="G47" i="5"/>
  <c r="F47" i="5"/>
  <c r="E47" i="5"/>
  <c r="G46" i="5"/>
  <c r="H34" i="5"/>
  <c r="G34" i="5"/>
  <c r="F34" i="5"/>
  <c r="F44" i="5" s="1"/>
  <c r="E34" i="5"/>
  <c r="H28" i="5"/>
  <c r="G28" i="5"/>
  <c r="G26" i="5" s="1"/>
  <c r="G7" i="5" s="1"/>
  <c r="F28" i="5"/>
  <c r="E28" i="5"/>
  <c r="E26" i="5" s="1"/>
  <c r="F26" i="5"/>
  <c r="H19" i="5"/>
  <c r="G19" i="5"/>
  <c r="G44" i="5" s="1"/>
  <c r="F19" i="5"/>
  <c r="E19" i="5"/>
  <c r="E44" i="5" s="1"/>
  <c r="H13" i="5"/>
  <c r="H11" i="5" s="1"/>
  <c r="G13" i="5"/>
  <c r="F13" i="5"/>
  <c r="F41" i="5" s="1"/>
  <c r="E13" i="5"/>
  <c r="E11" i="5" s="1"/>
  <c r="G11" i="5"/>
  <c r="H85" i="4"/>
  <c r="H82" i="4" s="1"/>
  <c r="G85" i="4"/>
  <c r="G82" i="4" s="1"/>
  <c r="F85" i="4"/>
  <c r="F82" i="4" s="1"/>
  <c r="E85" i="4"/>
  <c r="E82" i="4" s="1"/>
  <c r="H80" i="4"/>
  <c r="G80" i="4"/>
  <c r="F80" i="4"/>
  <c r="E80" i="4"/>
  <c r="H79" i="4"/>
  <c r="G79" i="4"/>
  <c r="F79" i="4"/>
  <c r="E79" i="4"/>
  <c r="H78" i="4"/>
  <c r="H76" i="4" s="1"/>
  <c r="G78" i="4"/>
  <c r="G76" i="4" s="1"/>
  <c r="F78" i="4"/>
  <c r="F76" i="4" s="1"/>
  <c r="E78" i="4"/>
  <c r="E76" i="4"/>
  <c r="H74" i="4"/>
  <c r="G74" i="4"/>
  <c r="F74" i="4"/>
  <c r="F62" i="4" s="1"/>
  <c r="E74" i="4"/>
  <c r="H73" i="4"/>
  <c r="G73" i="4"/>
  <c r="F73" i="4"/>
  <c r="E73" i="4"/>
  <c r="H72" i="4"/>
  <c r="G72" i="4"/>
  <c r="F72" i="4"/>
  <c r="E72" i="4"/>
  <c r="H71" i="4"/>
  <c r="H70" i="4" s="1"/>
  <c r="G71" i="4"/>
  <c r="F71" i="4"/>
  <c r="E71" i="4"/>
  <c r="E70" i="4" s="1"/>
  <c r="G70" i="4"/>
  <c r="F70" i="4"/>
  <c r="H68" i="4"/>
  <c r="G68" i="4"/>
  <c r="G62" i="4" s="1"/>
  <c r="F68" i="4"/>
  <c r="E68" i="4"/>
  <c r="E62" i="4" s="1"/>
  <c r="H67" i="4"/>
  <c r="H61" i="4" s="1"/>
  <c r="G67" i="4"/>
  <c r="G61" i="4" s="1"/>
  <c r="F67" i="4"/>
  <c r="F61" i="4" s="1"/>
  <c r="E67" i="4"/>
  <c r="H66" i="4"/>
  <c r="G66" i="4"/>
  <c r="F66" i="4"/>
  <c r="E66" i="4"/>
  <c r="E60" i="4" s="1"/>
  <c r="H65" i="4"/>
  <c r="H64" i="4" s="1"/>
  <c r="G65" i="4"/>
  <c r="G59" i="4" s="1"/>
  <c r="F65" i="4"/>
  <c r="F64" i="4" s="1"/>
  <c r="E65" i="4"/>
  <c r="E64" i="4" s="1"/>
  <c r="H62" i="4"/>
  <c r="E61" i="4"/>
  <c r="H60" i="4"/>
  <c r="G60" i="4"/>
  <c r="F60" i="4"/>
  <c r="H56" i="4"/>
  <c r="G56" i="4"/>
  <c r="F56" i="4"/>
  <c r="E56" i="4"/>
  <c r="H55" i="4"/>
  <c r="G55" i="4"/>
  <c r="F55" i="4"/>
  <c r="E55" i="4"/>
  <c r="H54" i="4"/>
  <c r="G54" i="4"/>
  <c r="F54" i="4"/>
  <c r="E54" i="4"/>
  <c r="E52" i="4" s="1"/>
  <c r="H53" i="4"/>
  <c r="G53" i="4"/>
  <c r="G52" i="4" s="1"/>
  <c r="F53" i="4"/>
  <c r="F52" i="4" s="1"/>
  <c r="E53" i="4"/>
  <c r="H50" i="4"/>
  <c r="G50" i="4"/>
  <c r="F50" i="4"/>
  <c r="E50" i="4"/>
  <c r="H49" i="4"/>
  <c r="G49" i="4"/>
  <c r="F49" i="4"/>
  <c r="E49" i="4"/>
  <c r="H48" i="4"/>
  <c r="G48" i="4"/>
  <c r="F48" i="4"/>
  <c r="F46" i="4" s="1"/>
  <c r="E48" i="4"/>
  <c r="H47" i="4"/>
  <c r="H46" i="4" s="1"/>
  <c r="G47" i="4"/>
  <c r="F47" i="4"/>
  <c r="E47" i="4"/>
  <c r="E46" i="4" s="1"/>
  <c r="E44" i="4"/>
  <c r="H34" i="4"/>
  <c r="G34" i="4"/>
  <c r="F34" i="4"/>
  <c r="E34" i="4"/>
  <c r="H28" i="4"/>
  <c r="H41" i="4" s="1"/>
  <c r="G28" i="4"/>
  <c r="F28" i="4"/>
  <c r="E28" i="4"/>
  <c r="E26" i="4" s="1"/>
  <c r="H19" i="4"/>
  <c r="H44" i="4" s="1"/>
  <c r="G19" i="4"/>
  <c r="F19" i="4"/>
  <c r="E19" i="4"/>
  <c r="H13" i="4"/>
  <c r="G13" i="4"/>
  <c r="F13" i="4"/>
  <c r="E13" i="4"/>
  <c r="H11" i="4"/>
  <c r="G11" i="4"/>
  <c r="H85" i="3"/>
  <c r="H82" i="3" s="1"/>
  <c r="G85" i="3"/>
  <c r="G82" i="3" s="1"/>
  <c r="F85" i="3"/>
  <c r="E85" i="3"/>
  <c r="F82" i="3"/>
  <c r="E82" i="3"/>
  <c r="H80" i="3"/>
  <c r="G80" i="3"/>
  <c r="F80" i="3"/>
  <c r="E80" i="3"/>
  <c r="H79" i="3"/>
  <c r="G79" i="3"/>
  <c r="F79" i="3"/>
  <c r="E79" i="3"/>
  <c r="H78" i="3"/>
  <c r="H76" i="3" s="1"/>
  <c r="G78" i="3"/>
  <c r="G76" i="3" s="1"/>
  <c r="F78" i="3"/>
  <c r="F76" i="3" s="1"/>
  <c r="E78" i="3"/>
  <c r="E76" i="3" s="1"/>
  <c r="H74" i="3"/>
  <c r="G74" i="3"/>
  <c r="F74" i="3"/>
  <c r="E74" i="3"/>
  <c r="H73" i="3"/>
  <c r="G73" i="3"/>
  <c r="F73" i="3"/>
  <c r="E73" i="3"/>
  <c r="H72" i="3"/>
  <c r="H70" i="3" s="1"/>
  <c r="G72" i="3"/>
  <c r="F72" i="3"/>
  <c r="E72" i="3"/>
  <c r="H71" i="3"/>
  <c r="G71" i="3"/>
  <c r="G70" i="3" s="1"/>
  <c r="F71" i="3"/>
  <c r="E71" i="3"/>
  <c r="H68" i="3"/>
  <c r="H62" i="3" s="1"/>
  <c r="G68" i="3"/>
  <c r="F68" i="3"/>
  <c r="E68" i="3"/>
  <c r="H67" i="3"/>
  <c r="H61" i="3" s="1"/>
  <c r="G67" i="3"/>
  <c r="F67" i="3"/>
  <c r="E67" i="3"/>
  <c r="H66" i="3"/>
  <c r="H60" i="3" s="1"/>
  <c r="G66" i="3"/>
  <c r="F66" i="3"/>
  <c r="E66" i="3"/>
  <c r="H65" i="3"/>
  <c r="G65" i="3"/>
  <c r="F65" i="3"/>
  <c r="F59" i="3" s="1"/>
  <c r="E65" i="3"/>
  <c r="F64" i="3"/>
  <c r="G62" i="3"/>
  <c r="E61" i="3"/>
  <c r="G60" i="3"/>
  <c r="E59" i="3"/>
  <c r="H56" i="3"/>
  <c r="G56" i="3"/>
  <c r="F56" i="3"/>
  <c r="E56" i="3"/>
  <c r="H55" i="3"/>
  <c r="G55" i="3"/>
  <c r="F55" i="3"/>
  <c r="E55" i="3"/>
  <c r="H54" i="3"/>
  <c r="G54" i="3"/>
  <c r="F54" i="3"/>
  <c r="F52" i="3" s="1"/>
  <c r="E54" i="3"/>
  <c r="H53" i="3"/>
  <c r="G53" i="3"/>
  <c r="G52" i="3" s="1"/>
  <c r="F53" i="3"/>
  <c r="E53" i="3"/>
  <c r="E52" i="3" s="1"/>
  <c r="H50" i="3"/>
  <c r="G50" i="3"/>
  <c r="F50" i="3"/>
  <c r="E50" i="3"/>
  <c r="H49" i="3"/>
  <c r="G49" i="3"/>
  <c r="F49" i="3"/>
  <c r="E49" i="3"/>
  <c r="H48" i="3"/>
  <c r="G48" i="3"/>
  <c r="G46" i="3" s="1"/>
  <c r="F48" i="3"/>
  <c r="E48" i="3"/>
  <c r="H47" i="3"/>
  <c r="H46" i="3" s="1"/>
  <c r="G47" i="3"/>
  <c r="F47" i="3"/>
  <c r="F46" i="3" s="1"/>
  <c r="E47" i="3"/>
  <c r="E46" i="3" s="1"/>
  <c r="H34" i="3"/>
  <c r="G34" i="3"/>
  <c r="F34" i="3"/>
  <c r="E34" i="3"/>
  <c r="H28" i="3"/>
  <c r="H26" i="3" s="1"/>
  <c r="G28" i="3"/>
  <c r="F28" i="3"/>
  <c r="F26" i="3" s="1"/>
  <c r="E28" i="3"/>
  <c r="E26" i="3"/>
  <c r="H19" i="3"/>
  <c r="H44" i="3" s="1"/>
  <c r="G19" i="3"/>
  <c r="G44" i="3" s="1"/>
  <c r="F19" i="3"/>
  <c r="F44" i="3" s="1"/>
  <c r="E19" i="3"/>
  <c r="H13" i="3"/>
  <c r="H11" i="3" s="1"/>
  <c r="G13" i="3"/>
  <c r="F13" i="3"/>
  <c r="E13" i="3"/>
  <c r="E41" i="3" s="1"/>
  <c r="H85" i="2"/>
  <c r="H82" i="2" s="1"/>
  <c r="G85" i="2"/>
  <c r="G82" i="2" s="1"/>
  <c r="F85" i="2"/>
  <c r="F82" i="2" s="1"/>
  <c r="E85" i="2"/>
  <c r="E82" i="2"/>
  <c r="H80" i="2"/>
  <c r="G80" i="2"/>
  <c r="F80" i="2"/>
  <c r="E80" i="2"/>
  <c r="H79" i="2"/>
  <c r="G79" i="2"/>
  <c r="F79" i="2"/>
  <c r="E79" i="2"/>
  <c r="H78" i="2"/>
  <c r="H76" i="2" s="1"/>
  <c r="G78" i="2"/>
  <c r="G76" i="2" s="1"/>
  <c r="F78" i="2"/>
  <c r="F76" i="2" s="1"/>
  <c r="E78" i="2"/>
  <c r="E76" i="2" s="1"/>
  <c r="H74" i="2"/>
  <c r="G74" i="2"/>
  <c r="F74" i="2"/>
  <c r="E74" i="2"/>
  <c r="H73" i="2"/>
  <c r="G73" i="2"/>
  <c r="F73" i="2"/>
  <c r="E73" i="2"/>
  <c r="H72" i="2"/>
  <c r="G72" i="2"/>
  <c r="F72" i="2"/>
  <c r="E72" i="2"/>
  <c r="H71" i="2"/>
  <c r="H70" i="2" s="1"/>
  <c r="G71" i="2"/>
  <c r="F71" i="2"/>
  <c r="E71" i="2"/>
  <c r="H68" i="2"/>
  <c r="G68" i="2"/>
  <c r="F68" i="2"/>
  <c r="E68" i="2"/>
  <c r="H67" i="2"/>
  <c r="G67" i="2"/>
  <c r="F67" i="2"/>
  <c r="F61" i="2" s="1"/>
  <c r="E67" i="2"/>
  <c r="E61" i="2" s="1"/>
  <c r="H66" i="2"/>
  <c r="G66" i="2"/>
  <c r="F66" i="2"/>
  <c r="E66" i="2"/>
  <c r="H65" i="2"/>
  <c r="G65" i="2"/>
  <c r="G59" i="2" s="1"/>
  <c r="F65" i="2"/>
  <c r="F64" i="2" s="1"/>
  <c r="E65" i="2"/>
  <c r="H56" i="2"/>
  <c r="G56" i="2"/>
  <c r="F56" i="2"/>
  <c r="E56" i="2"/>
  <c r="H55" i="2"/>
  <c r="G55" i="2"/>
  <c r="F55" i="2"/>
  <c r="E55" i="2"/>
  <c r="H54" i="2"/>
  <c r="G54" i="2"/>
  <c r="F54" i="2"/>
  <c r="E54" i="2"/>
  <c r="H53" i="2"/>
  <c r="H52" i="2" s="1"/>
  <c r="G53" i="2"/>
  <c r="F53" i="2"/>
  <c r="F52" i="2" s="1"/>
  <c r="E53" i="2"/>
  <c r="H50" i="2"/>
  <c r="G50" i="2"/>
  <c r="F50" i="2"/>
  <c r="E50" i="2"/>
  <c r="H49" i="2"/>
  <c r="G49" i="2"/>
  <c r="F49" i="2"/>
  <c r="E49" i="2"/>
  <c r="H48" i="2"/>
  <c r="G48" i="2"/>
  <c r="F48" i="2"/>
  <c r="E48" i="2"/>
  <c r="H47" i="2"/>
  <c r="G47" i="2"/>
  <c r="F47" i="2"/>
  <c r="E47" i="2"/>
  <c r="H34" i="2"/>
  <c r="G34" i="2"/>
  <c r="F34" i="2"/>
  <c r="F26" i="2" s="1"/>
  <c r="E34" i="2"/>
  <c r="H28" i="2"/>
  <c r="G28" i="2"/>
  <c r="F28" i="2"/>
  <c r="E28" i="2"/>
  <c r="H19" i="2"/>
  <c r="H44" i="2" s="1"/>
  <c r="G19" i="2"/>
  <c r="F19" i="2"/>
  <c r="E19" i="2"/>
  <c r="H13" i="2"/>
  <c r="G13" i="2"/>
  <c r="F13" i="2"/>
  <c r="F41" i="2" s="1"/>
  <c r="E13" i="2"/>
  <c r="E41" i="2" s="1"/>
  <c r="H85" i="1"/>
  <c r="H82" i="1" s="1"/>
  <c r="G85" i="1"/>
  <c r="G82" i="1" s="1"/>
  <c r="F85" i="1"/>
  <c r="F82" i="1" s="1"/>
  <c r="E85" i="1"/>
  <c r="E82" i="1"/>
  <c r="H80" i="1"/>
  <c r="G80" i="1"/>
  <c r="F80" i="1"/>
  <c r="E80" i="1"/>
  <c r="H79" i="1"/>
  <c r="G79" i="1"/>
  <c r="F79" i="1"/>
  <c r="E79" i="1"/>
  <c r="H78" i="1"/>
  <c r="H76" i="1" s="1"/>
  <c r="G78" i="1"/>
  <c r="G76" i="1" s="1"/>
  <c r="F78" i="1"/>
  <c r="F76" i="1" s="1"/>
  <c r="E78" i="1"/>
  <c r="E76" i="1" s="1"/>
  <c r="H74" i="1"/>
  <c r="G74" i="1"/>
  <c r="F74" i="1"/>
  <c r="E74" i="1"/>
  <c r="H73" i="1"/>
  <c r="G73" i="1"/>
  <c r="F73" i="1"/>
  <c r="E73" i="1"/>
  <c r="H72" i="1"/>
  <c r="G72" i="1"/>
  <c r="F72" i="1"/>
  <c r="E72" i="1"/>
  <c r="H71" i="1"/>
  <c r="G71" i="1"/>
  <c r="F71" i="1"/>
  <c r="E71" i="1"/>
  <c r="H68" i="1"/>
  <c r="H62" i="1" s="1"/>
  <c r="G68" i="1"/>
  <c r="G62" i="1" s="1"/>
  <c r="F68" i="1"/>
  <c r="E68" i="1"/>
  <c r="H67" i="1"/>
  <c r="G67" i="1"/>
  <c r="G61" i="1" s="1"/>
  <c r="F67" i="1"/>
  <c r="E67" i="1"/>
  <c r="E61" i="1" s="1"/>
  <c r="H66" i="1"/>
  <c r="G66" i="1"/>
  <c r="F66" i="1"/>
  <c r="E66" i="1"/>
  <c r="H65" i="1"/>
  <c r="G65" i="1"/>
  <c r="F65" i="1"/>
  <c r="E65" i="1"/>
  <c r="E64" i="1" s="1"/>
  <c r="H56" i="1"/>
  <c r="G56" i="1"/>
  <c r="F56" i="1"/>
  <c r="E56" i="1"/>
  <c r="H55" i="1"/>
  <c r="G55" i="1"/>
  <c r="F55" i="1"/>
  <c r="E55" i="1"/>
  <c r="H54" i="1"/>
  <c r="G54" i="1"/>
  <c r="F54" i="1"/>
  <c r="E54" i="1"/>
  <c r="H53" i="1"/>
  <c r="G53" i="1"/>
  <c r="F53" i="1"/>
  <c r="F52" i="1" s="1"/>
  <c r="E53" i="1"/>
  <c r="E52" i="1" s="1"/>
  <c r="H50" i="1"/>
  <c r="G50" i="1"/>
  <c r="F50" i="1"/>
  <c r="E50" i="1"/>
  <c r="H49" i="1"/>
  <c r="G49" i="1"/>
  <c r="F49" i="1"/>
  <c r="E49" i="1"/>
  <c r="H48" i="1"/>
  <c r="G48" i="1"/>
  <c r="F48" i="1"/>
  <c r="E48" i="1"/>
  <c r="H47" i="1"/>
  <c r="G47" i="1"/>
  <c r="F47" i="1"/>
  <c r="E47" i="1"/>
  <c r="E46" i="1" s="1"/>
  <c r="H34" i="1"/>
  <c r="G34" i="1"/>
  <c r="F34" i="1"/>
  <c r="E34" i="1"/>
  <c r="H28" i="1"/>
  <c r="G28" i="1"/>
  <c r="F28" i="1"/>
  <c r="F26" i="1" s="1"/>
  <c r="E28" i="1"/>
  <c r="H19" i="1"/>
  <c r="H44" i="1" s="1"/>
  <c r="G19" i="1"/>
  <c r="G44" i="1" s="1"/>
  <c r="F19" i="1"/>
  <c r="E19" i="1"/>
  <c r="H13" i="1"/>
  <c r="G13" i="1"/>
  <c r="G11" i="1" s="1"/>
  <c r="F13" i="1"/>
  <c r="E13" i="1"/>
  <c r="H85" i="17"/>
  <c r="H82" i="17" s="1"/>
  <c r="G85" i="17"/>
  <c r="G82" i="17" s="1"/>
  <c r="F85" i="17"/>
  <c r="F82" i="17" s="1"/>
  <c r="E85" i="17"/>
  <c r="E82" i="17" s="1"/>
  <c r="H80" i="17"/>
  <c r="G80" i="17"/>
  <c r="F80" i="17"/>
  <c r="E80" i="17"/>
  <c r="H79" i="17"/>
  <c r="G79" i="17"/>
  <c r="F79" i="17"/>
  <c r="E79" i="17"/>
  <c r="H78" i="17"/>
  <c r="H76" i="17" s="1"/>
  <c r="G78" i="17"/>
  <c r="F78" i="17"/>
  <c r="E78" i="17"/>
  <c r="E76" i="17" s="1"/>
  <c r="G76" i="17"/>
  <c r="F76" i="17"/>
  <c r="H74" i="17"/>
  <c r="G74" i="17"/>
  <c r="F74" i="17"/>
  <c r="E74" i="17"/>
  <c r="H73" i="17"/>
  <c r="G73" i="17"/>
  <c r="F73" i="17"/>
  <c r="E73" i="17"/>
  <c r="H72" i="17"/>
  <c r="G72" i="17"/>
  <c r="F72" i="17"/>
  <c r="E72" i="17"/>
  <c r="H71" i="17"/>
  <c r="G71" i="17"/>
  <c r="F71" i="17"/>
  <c r="F70" i="17" s="1"/>
  <c r="E71" i="17"/>
  <c r="H68" i="17"/>
  <c r="H62" i="17" s="1"/>
  <c r="G68" i="17"/>
  <c r="F68" i="17"/>
  <c r="E68" i="17"/>
  <c r="E62" i="17" s="1"/>
  <c r="H67" i="17"/>
  <c r="G67" i="17"/>
  <c r="F67" i="17"/>
  <c r="F61" i="17" s="1"/>
  <c r="E67" i="17"/>
  <c r="H66" i="17"/>
  <c r="G66" i="17"/>
  <c r="F66" i="17"/>
  <c r="E66" i="17"/>
  <c r="H65" i="17"/>
  <c r="G65" i="17"/>
  <c r="G59" i="17" s="1"/>
  <c r="F65" i="17"/>
  <c r="F59" i="17" s="1"/>
  <c r="E65" i="17"/>
  <c r="H56" i="17"/>
  <c r="G56" i="17"/>
  <c r="F56" i="17"/>
  <c r="E56" i="17"/>
  <c r="H55" i="17"/>
  <c r="G55" i="17"/>
  <c r="F55" i="17"/>
  <c r="E55" i="17"/>
  <c r="H54" i="17"/>
  <c r="G54" i="17"/>
  <c r="F54" i="17"/>
  <c r="E54" i="17"/>
  <c r="H53" i="17"/>
  <c r="G53" i="17"/>
  <c r="F53" i="17"/>
  <c r="E53" i="17"/>
  <c r="H50" i="17"/>
  <c r="G50" i="17"/>
  <c r="F50" i="17"/>
  <c r="E50" i="17"/>
  <c r="H49" i="17"/>
  <c r="G49" i="17"/>
  <c r="F49" i="17"/>
  <c r="E49" i="17"/>
  <c r="H48" i="17"/>
  <c r="G48" i="17"/>
  <c r="F48" i="17"/>
  <c r="E48" i="17"/>
  <c r="H47" i="17"/>
  <c r="G47" i="17"/>
  <c r="F47" i="17"/>
  <c r="E47" i="17"/>
  <c r="H34" i="17"/>
  <c r="G34" i="17"/>
  <c r="F34" i="17"/>
  <c r="E34" i="17"/>
  <c r="H28" i="17"/>
  <c r="G28" i="17"/>
  <c r="F28" i="17"/>
  <c r="E28" i="17"/>
  <c r="H19" i="17"/>
  <c r="H44" i="17" s="1"/>
  <c r="G19" i="17"/>
  <c r="G44" i="17" s="1"/>
  <c r="F19" i="17"/>
  <c r="E19" i="17"/>
  <c r="H13" i="17"/>
  <c r="H11" i="17" s="1"/>
  <c r="G13" i="17"/>
  <c r="F13" i="17"/>
  <c r="F41" i="17" s="1"/>
  <c r="E13" i="17"/>
  <c r="H64" i="19" l="1"/>
  <c r="H70" i="19"/>
  <c r="F59" i="19"/>
  <c r="E7" i="20"/>
  <c r="E98" i="20" s="1"/>
  <c r="H58" i="20"/>
  <c r="F7" i="20"/>
  <c r="F98" i="20" s="1"/>
  <c r="E41" i="20"/>
  <c r="F60" i="20"/>
  <c r="G11" i="20"/>
  <c r="G7" i="20" s="1"/>
  <c r="G98" i="20" s="1"/>
  <c r="G41" i="20"/>
  <c r="H11" i="20"/>
  <c r="H7" i="20" s="1"/>
  <c r="E59" i="20"/>
  <c r="E58" i="20" s="1"/>
  <c r="F59" i="20"/>
  <c r="G59" i="20"/>
  <c r="G58" i="20" s="1"/>
  <c r="H62" i="19"/>
  <c r="H26" i="19"/>
  <c r="E11" i="19"/>
  <c r="G60" i="19"/>
  <c r="F26" i="19"/>
  <c r="G61" i="19"/>
  <c r="G26" i="2"/>
  <c r="G46" i="2"/>
  <c r="E62" i="2"/>
  <c r="E70" i="2"/>
  <c r="E26" i="2"/>
  <c r="H62" i="2"/>
  <c r="G52" i="2"/>
  <c r="F59" i="2"/>
  <c r="E46" i="2"/>
  <c r="G61" i="2"/>
  <c r="G26" i="1"/>
  <c r="H26" i="1"/>
  <c r="E60" i="1"/>
  <c r="E62" i="1"/>
  <c r="H60" i="1"/>
  <c r="H70" i="1"/>
  <c r="H46" i="1"/>
  <c r="F70" i="1"/>
  <c r="G60" i="1"/>
  <c r="F46" i="1"/>
  <c r="F61" i="1"/>
  <c r="E59" i="1"/>
  <c r="E58" i="1" s="1"/>
  <c r="F64" i="1"/>
  <c r="G70" i="1"/>
  <c r="H26" i="17"/>
  <c r="H46" i="17"/>
  <c r="H52" i="17"/>
  <c r="E44" i="17"/>
  <c r="G62" i="17"/>
  <c r="E11" i="17"/>
  <c r="G70" i="17"/>
  <c r="F44" i="17"/>
  <c r="F52" i="17"/>
  <c r="E62" i="19"/>
  <c r="E70" i="19"/>
  <c r="F61" i="19"/>
  <c r="E26" i="19"/>
  <c r="E52" i="19"/>
  <c r="E60" i="19"/>
  <c r="E61" i="19"/>
  <c r="G62" i="19"/>
  <c r="F60" i="19"/>
  <c r="G26" i="19"/>
  <c r="G46" i="19"/>
  <c r="G52" i="19"/>
  <c r="E64" i="19"/>
  <c r="H46" i="19"/>
  <c r="H52" i="19"/>
  <c r="F70" i="19"/>
  <c r="F62" i="19"/>
  <c r="G44" i="19"/>
  <c r="G64" i="19"/>
  <c r="G70" i="19"/>
  <c r="H41" i="19"/>
  <c r="E46" i="19"/>
  <c r="H44" i="19"/>
  <c r="F64" i="19"/>
  <c r="H60" i="19"/>
  <c r="F46" i="19"/>
  <c r="F52" i="19"/>
  <c r="G11" i="19"/>
  <c r="F44" i="19"/>
  <c r="H59" i="19"/>
  <c r="E41" i="19"/>
  <c r="G41" i="19"/>
  <c r="F11" i="19"/>
  <c r="H11" i="19"/>
  <c r="E59" i="19"/>
  <c r="G59" i="19"/>
  <c r="H64" i="17"/>
  <c r="E46" i="17"/>
  <c r="E52" i="17"/>
  <c r="G60" i="17"/>
  <c r="G58" i="17" s="1"/>
  <c r="G46" i="17"/>
  <c r="G52" i="17"/>
  <c r="E64" i="17"/>
  <c r="E70" i="17"/>
  <c r="G26" i="17"/>
  <c r="E60" i="17"/>
  <c r="F46" i="17"/>
  <c r="G61" i="17"/>
  <c r="H70" i="17"/>
  <c r="H61" i="17"/>
  <c r="E60" i="2"/>
  <c r="E64" i="2"/>
  <c r="E60" i="14"/>
  <c r="E64" i="14"/>
  <c r="E26" i="1"/>
  <c r="E61" i="17"/>
  <c r="F44" i="2"/>
  <c r="F11" i="9"/>
  <c r="F7" i="9" s="1"/>
  <c r="F11" i="10"/>
  <c r="F44" i="11"/>
  <c r="F26" i="11"/>
  <c r="G60" i="11"/>
  <c r="G62" i="11"/>
  <c r="G64" i="14"/>
  <c r="G59" i="14"/>
  <c r="G58" i="14" s="1"/>
  <c r="E41" i="16"/>
  <c r="H59" i="8"/>
  <c r="H64" i="8"/>
  <c r="G11" i="3"/>
  <c r="G41" i="16"/>
  <c r="G11" i="16"/>
  <c r="F59" i="1"/>
  <c r="G64" i="1"/>
  <c r="G60" i="2"/>
  <c r="G58" i="2" s="1"/>
  <c r="G62" i="2"/>
  <c r="E7" i="5"/>
  <c r="E41" i="5"/>
  <c r="G70" i="6"/>
  <c r="F7" i="11"/>
  <c r="G11" i="14"/>
  <c r="E70" i="15"/>
  <c r="E59" i="15"/>
  <c r="E58" i="15" s="1"/>
  <c r="H60" i="17"/>
  <c r="G11" i="6"/>
  <c r="H59" i="12"/>
  <c r="H58" i="12" s="1"/>
  <c r="E41" i="17"/>
  <c r="F44" i="1"/>
  <c r="G64" i="2"/>
  <c r="H60" i="2"/>
  <c r="E60" i="5"/>
  <c r="F60" i="10"/>
  <c r="F62" i="10"/>
  <c r="E26" i="14"/>
  <c r="G11" i="17"/>
  <c r="F64" i="17"/>
  <c r="F62" i="17"/>
  <c r="G41" i="2"/>
  <c r="F60" i="9"/>
  <c r="F62" i="9"/>
  <c r="E64" i="12"/>
  <c r="G70" i="15"/>
  <c r="G59" i="15"/>
  <c r="G58" i="15" s="1"/>
  <c r="F60" i="7"/>
  <c r="F58" i="7" s="1"/>
  <c r="F64" i="7"/>
  <c r="E44" i="1"/>
  <c r="G46" i="1"/>
  <c r="F60" i="1"/>
  <c r="F62" i="1"/>
  <c r="E60" i="3"/>
  <c r="E58" i="3" s="1"/>
  <c r="E64" i="3"/>
  <c r="E62" i="3"/>
  <c r="G60" i="5"/>
  <c r="G62" i="5"/>
  <c r="E26" i="7"/>
  <c r="E76" i="7"/>
  <c r="E60" i="7"/>
  <c r="G7" i="9"/>
  <c r="H60" i="10"/>
  <c r="H62" i="10"/>
  <c r="E60" i="11"/>
  <c r="E26" i="12"/>
  <c r="E60" i="13"/>
  <c r="F26" i="15"/>
  <c r="H41" i="1"/>
  <c r="E44" i="2"/>
  <c r="E44" i="6"/>
  <c r="E11" i="6"/>
  <c r="H58" i="6"/>
  <c r="E70" i="14"/>
  <c r="E59" i="14"/>
  <c r="E58" i="14" s="1"/>
  <c r="G59" i="16"/>
  <c r="G58" i="16" s="1"/>
  <c r="G44" i="2"/>
  <c r="E41" i="4"/>
  <c r="H52" i="4"/>
  <c r="G58" i="4"/>
  <c r="F44" i="6"/>
  <c r="F46" i="6"/>
  <c r="E52" i="6"/>
  <c r="H64" i="6"/>
  <c r="H70" i="6"/>
  <c r="H26" i="7"/>
  <c r="H7" i="7" s="1"/>
  <c r="H8" i="7" s="1"/>
  <c r="F46" i="7"/>
  <c r="E59" i="7"/>
  <c r="E58" i="7" s="1"/>
  <c r="G70" i="7"/>
  <c r="E41" i="8"/>
  <c r="E62" i="8"/>
  <c r="E11" i="10"/>
  <c r="E7" i="10" s="1"/>
  <c r="E44" i="10"/>
  <c r="E46" i="10"/>
  <c r="G44" i="11"/>
  <c r="H44" i="12"/>
  <c r="F59" i="12"/>
  <c r="F58" i="12" s="1"/>
  <c r="F60" i="12"/>
  <c r="F62" i="12"/>
  <c r="H64" i="14"/>
  <c r="F70" i="14"/>
  <c r="G44" i="15"/>
  <c r="F70" i="15"/>
  <c r="E41" i="1"/>
  <c r="G52" i="1"/>
  <c r="E52" i="2"/>
  <c r="F70" i="2"/>
  <c r="F41" i="3"/>
  <c r="H52" i="3"/>
  <c r="G64" i="3"/>
  <c r="G61" i="3"/>
  <c r="E70" i="3"/>
  <c r="F41" i="4"/>
  <c r="G46" i="4"/>
  <c r="H26" i="5"/>
  <c r="H7" i="5" s="1"/>
  <c r="H8" i="5" s="1"/>
  <c r="E52" i="5"/>
  <c r="F59" i="5"/>
  <c r="H11" i="6"/>
  <c r="H7" i="6" s="1"/>
  <c r="H8" i="6" s="1"/>
  <c r="G52" i="6"/>
  <c r="F64" i="6"/>
  <c r="H44" i="7"/>
  <c r="H52" i="7"/>
  <c r="G59" i="7"/>
  <c r="G60" i="7"/>
  <c r="G62" i="7"/>
  <c r="H11" i="8"/>
  <c r="H7" i="8" s="1"/>
  <c r="H8" i="8" s="1"/>
  <c r="G41" i="8"/>
  <c r="H70" i="8"/>
  <c r="G11" i="9"/>
  <c r="G52" i="9"/>
  <c r="G11" i="10"/>
  <c r="G44" i="10"/>
  <c r="F52" i="10"/>
  <c r="G11" i="11"/>
  <c r="G7" i="11" s="1"/>
  <c r="F52" i="11"/>
  <c r="F41" i="12"/>
  <c r="H52" i="12"/>
  <c r="G70" i="12"/>
  <c r="H26" i="13"/>
  <c r="E52" i="13"/>
  <c r="F59" i="13"/>
  <c r="E64" i="13"/>
  <c r="F41" i="14"/>
  <c r="H52" i="14"/>
  <c r="F60" i="14"/>
  <c r="F58" i="14" s="1"/>
  <c r="F62" i="14"/>
  <c r="E46" i="15"/>
  <c r="H64" i="16"/>
  <c r="H61" i="16"/>
  <c r="F41" i="1"/>
  <c r="H52" i="1"/>
  <c r="E70" i="1"/>
  <c r="H46" i="2"/>
  <c r="H64" i="2"/>
  <c r="H61" i="2"/>
  <c r="G70" i="2"/>
  <c r="H64" i="3"/>
  <c r="F70" i="3"/>
  <c r="F61" i="3"/>
  <c r="G41" i="4"/>
  <c r="F46" i="5"/>
  <c r="E64" i="5"/>
  <c r="E61" i="5"/>
  <c r="E26" i="6"/>
  <c r="H52" i="6"/>
  <c r="G26" i="7"/>
  <c r="E44" i="8"/>
  <c r="H60" i="8"/>
  <c r="H62" i="8"/>
  <c r="H52" i="9"/>
  <c r="E70" i="9"/>
  <c r="G52" i="10"/>
  <c r="F64" i="10"/>
  <c r="F61" i="10"/>
  <c r="H41" i="11"/>
  <c r="F46" i="13"/>
  <c r="F61" i="13"/>
  <c r="E44" i="15"/>
  <c r="F46" i="15"/>
  <c r="F60" i="15"/>
  <c r="F62" i="15"/>
  <c r="G26" i="16"/>
  <c r="G7" i="16" s="1"/>
  <c r="F70" i="16"/>
  <c r="F61" i="16"/>
  <c r="E61" i="8"/>
  <c r="E26" i="10"/>
  <c r="G61" i="10"/>
  <c r="E44" i="11"/>
  <c r="H41" i="12"/>
  <c r="G61" i="13"/>
  <c r="F60" i="16"/>
  <c r="F62" i="16"/>
  <c r="H64" i="1"/>
  <c r="H61" i="1"/>
  <c r="H26" i="2"/>
  <c r="F46" i="2"/>
  <c r="F60" i="2"/>
  <c r="F58" i="2" s="1"/>
  <c r="F62" i="2"/>
  <c r="E44" i="3"/>
  <c r="G26" i="3"/>
  <c r="F60" i="3"/>
  <c r="F62" i="3"/>
  <c r="F11" i="4"/>
  <c r="E59" i="4"/>
  <c r="H44" i="5"/>
  <c r="H52" i="5"/>
  <c r="G64" i="5"/>
  <c r="G26" i="6"/>
  <c r="G7" i="6" s="1"/>
  <c r="E64" i="6"/>
  <c r="E61" i="6"/>
  <c r="G41" i="7"/>
  <c r="G52" i="7"/>
  <c r="F11" i="8"/>
  <c r="G44" i="8"/>
  <c r="F52" i="8"/>
  <c r="F64" i="8"/>
  <c r="H64" i="9"/>
  <c r="H61" i="9"/>
  <c r="H64" i="10"/>
  <c r="E70" i="10"/>
  <c r="G46" i="11"/>
  <c r="E52" i="11"/>
  <c r="F59" i="11"/>
  <c r="G70" i="11"/>
  <c r="E46" i="12"/>
  <c r="G64" i="12"/>
  <c r="G61" i="12"/>
  <c r="F70" i="12"/>
  <c r="H44" i="13"/>
  <c r="H52" i="13"/>
  <c r="H64" i="13"/>
  <c r="G26" i="14"/>
  <c r="E46" i="14"/>
  <c r="H26" i="15"/>
  <c r="G44" i="16"/>
  <c r="F46" i="16"/>
  <c r="G62" i="16"/>
  <c r="G44" i="4"/>
  <c r="H61" i="5"/>
  <c r="G61" i="8"/>
  <c r="H41" i="9"/>
  <c r="E60" i="9"/>
  <c r="E62" i="9"/>
  <c r="H41" i="10"/>
  <c r="E60" i="10"/>
  <c r="E58" i="10" s="1"/>
  <c r="E62" i="10"/>
  <c r="G58" i="11"/>
  <c r="H7" i="12"/>
  <c r="H8" i="12" s="1"/>
  <c r="H41" i="14"/>
  <c r="H44" i="15"/>
  <c r="E59" i="16"/>
  <c r="E58" i="16" s="1"/>
  <c r="F59" i="16"/>
  <c r="F58" i="16" s="1"/>
  <c r="H26" i="16"/>
  <c r="H7" i="16" s="1"/>
  <c r="H8" i="16" s="1"/>
  <c r="H59" i="16"/>
  <c r="H58" i="16" s="1"/>
  <c r="F64" i="16"/>
  <c r="E11" i="16"/>
  <c r="E7" i="16" s="1"/>
  <c r="F11" i="16"/>
  <c r="F7" i="16" s="1"/>
  <c r="H11" i="15"/>
  <c r="H7" i="15" s="1"/>
  <c r="H8" i="15" s="1"/>
  <c r="H41" i="15"/>
  <c r="H59" i="15"/>
  <c r="H58" i="15" s="1"/>
  <c r="F59" i="15"/>
  <c r="F58" i="15" s="1"/>
  <c r="E11" i="15"/>
  <c r="E7" i="15" s="1"/>
  <c r="G64" i="15"/>
  <c r="F11" i="15"/>
  <c r="F7" i="15" s="1"/>
  <c r="G11" i="15"/>
  <c r="G7" i="15" s="1"/>
  <c r="H7" i="14"/>
  <c r="H8" i="14" s="1"/>
  <c r="G7" i="14"/>
  <c r="H59" i="14"/>
  <c r="H58" i="14" s="1"/>
  <c r="E11" i="14"/>
  <c r="E7" i="14" s="1"/>
  <c r="H26" i="14"/>
  <c r="F11" i="14"/>
  <c r="F7" i="14" s="1"/>
  <c r="F58" i="13"/>
  <c r="H7" i="13"/>
  <c r="H8" i="13" s="1"/>
  <c r="G41" i="13"/>
  <c r="H41" i="13"/>
  <c r="E26" i="13"/>
  <c r="E7" i="13" s="1"/>
  <c r="E59" i="13"/>
  <c r="G59" i="13"/>
  <c r="G58" i="13" s="1"/>
  <c r="H59" i="13"/>
  <c r="H58" i="13" s="1"/>
  <c r="F11" i="13"/>
  <c r="F7" i="13" s="1"/>
  <c r="G26" i="12"/>
  <c r="G7" i="12" s="1"/>
  <c r="G59" i="12"/>
  <c r="G58" i="12" s="1"/>
  <c r="E11" i="12"/>
  <c r="E7" i="12" s="1"/>
  <c r="F11" i="12"/>
  <c r="F7" i="12" s="1"/>
  <c r="E7" i="11"/>
  <c r="G41" i="11"/>
  <c r="E26" i="11"/>
  <c r="E59" i="11"/>
  <c r="E58" i="11" s="1"/>
  <c r="G26" i="11"/>
  <c r="F41" i="11"/>
  <c r="F60" i="11"/>
  <c r="F58" i="11" s="1"/>
  <c r="H11" i="11"/>
  <c r="H7" i="11" s="1"/>
  <c r="H8" i="11" s="1"/>
  <c r="F7" i="10"/>
  <c r="G7" i="10"/>
  <c r="H7" i="10"/>
  <c r="H8" i="10" s="1"/>
  <c r="F59" i="10"/>
  <c r="F58" i="10" s="1"/>
  <c r="G59" i="10"/>
  <c r="G58" i="10" s="1"/>
  <c r="H59" i="10"/>
  <c r="H58" i="10" s="1"/>
  <c r="H26" i="10"/>
  <c r="E58" i="9"/>
  <c r="F58" i="9"/>
  <c r="E7" i="9"/>
  <c r="E44" i="9"/>
  <c r="H59" i="9"/>
  <c r="H58" i="9" s="1"/>
  <c r="G44" i="9"/>
  <c r="G59" i="9"/>
  <c r="G58" i="9" s="1"/>
  <c r="H26" i="9"/>
  <c r="H7" i="9" s="1"/>
  <c r="H8" i="9" s="1"/>
  <c r="E41" i="9"/>
  <c r="H58" i="8"/>
  <c r="H41" i="8"/>
  <c r="E26" i="8"/>
  <c r="E7" i="8" s="1"/>
  <c r="E59" i="8"/>
  <c r="E58" i="8" s="1"/>
  <c r="F26" i="8"/>
  <c r="F7" i="8" s="1"/>
  <c r="F59" i="8"/>
  <c r="F58" i="8" s="1"/>
  <c r="G26" i="8"/>
  <c r="G7" i="8" s="1"/>
  <c r="G59" i="8"/>
  <c r="G58" i="8" s="1"/>
  <c r="H41" i="7"/>
  <c r="E11" i="7"/>
  <c r="E7" i="7" s="1"/>
  <c r="G44" i="7"/>
  <c r="F11" i="7"/>
  <c r="F7" i="7" s="1"/>
  <c r="H59" i="7"/>
  <c r="H58" i="7" s="1"/>
  <c r="G11" i="7"/>
  <c r="F41" i="6"/>
  <c r="E59" i="6"/>
  <c r="E58" i="6" s="1"/>
  <c r="G59" i="6"/>
  <c r="G58" i="6" s="1"/>
  <c r="F58" i="5"/>
  <c r="G41" i="5"/>
  <c r="H41" i="5"/>
  <c r="E59" i="5"/>
  <c r="E58" i="5" s="1"/>
  <c r="G59" i="5"/>
  <c r="G58" i="5" s="1"/>
  <c r="H59" i="5"/>
  <c r="H58" i="5" s="1"/>
  <c r="F11" i="5"/>
  <c r="F7" i="5" s="1"/>
  <c r="E58" i="4"/>
  <c r="F26" i="4"/>
  <c r="F7" i="4" s="1"/>
  <c r="F44" i="4"/>
  <c r="F59" i="4"/>
  <c r="F58" i="4" s="1"/>
  <c r="G26" i="4"/>
  <c r="G7" i="4" s="1"/>
  <c r="G64" i="4"/>
  <c r="H26" i="4"/>
  <c r="H7" i="4" s="1"/>
  <c r="H8" i="4" s="1"/>
  <c r="H59" i="4"/>
  <c r="H58" i="4" s="1"/>
  <c r="E11" i="4"/>
  <c r="E7" i="4" s="1"/>
  <c r="H7" i="3"/>
  <c r="F58" i="3"/>
  <c r="G7" i="3"/>
  <c r="G41" i="3"/>
  <c r="H41" i="3"/>
  <c r="G59" i="3"/>
  <c r="G58" i="3" s="1"/>
  <c r="H59" i="3"/>
  <c r="H58" i="3" s="1"/>
  <c r="E11" i="3"/>
  <c r="E7" i="3" s="1"/>
  <c r="F11" i="3"/>
  <c r="F7" i="3" s="1"/>
  <c r="H41" i="2"/>
  <c r="E59" i="2"/>
  <c r="E11" i="2"/>
  <c r="H11" i="2"/>
  <c r="H59" i="2"/>
  <c r="F11" i="2"/>
  <c r="F7" i="2" s="1"/>
  <c r="G11" i="2"/>
  <c r="G7" i="2" s="1"/>
  <c r="G7" i="1"/>
  <c r="G59" i="1"/>
  <c r="G58" i="1" s="1"/>
  <c r="G41" i="1"/>
  <c r="H11" i="1"/>
  <c r="H7" i="1" s="1"/>
  <c r="H59" i="1"/>
  <c r="H58" i="1" s="1"/>
  <c r="E11" i="1"/>
  <c r="E7" i="1" s="1"/>
  <c r="F11" i="1"/>
  <c r="F7" i="1" s="1"/>
  <c r="F26" i="17"/>
  <c r="G41" i="17"/>
  <c r="H41" i="17"/>
  <c r="E26" i="17"/>
  <c r="E59" i="17"/>
  <c r="G64" i="17"/>
  <c r="H59" i="17"/>
  <c r="F11" i="17"/>
  <c r="F60" i="17"/>
  <c r="F58" i="17" s="1"/>
  <c r="H7" i="19" l="1"/>
  <c r="F7" i="19"/>
  <c r="F98" i="19" s="1"/>
  <c r="F58" i="19"/>
  <c r="H98" i="20"/>
  <c r="H8" i="20"/>
  <c r="F58" i="20"/>
  <c r="G58" i="19"/>
  <c r="E7" i="19"/>
  <c r="E98" i="19" s="1"/>
  <c r="G7" i="19"/>
  <c r="G98" i="19" s="1"/>
  <c r="E7" i="2"/>
  <c r="H7" i="2"/>
  <c r="E58" i="2"/>
  <c r="H58" i="2"/>
  <c r="F58" i="1"/>
  <c r="E58" i="17"/>
  <c r="E58" i="19"/>
  <c r="H58" i="19"/>
  <c r="H58" i="17"/>
  <c r="G58" i="7"/>
  <c r="G7" i="7"/>
  <c r="E58" i="13"/>
  <c r="E7" i="6"/>
  <c r="H85" i="18"/>
  <c r="H82" i="18" s="1"/>
  <c r="G85" i="18"/>
  <c r="G82" i="18" s="1"/>
  <c r="F85" i="18"/>
  <c r="F82" i="18" s="1"/>
  <c r="E85" i="18"/>
  <c r="E82" i="18" s="1"/>
  <c r="H80" i="18"/>
  <c r="G80" i="18"/>
  <c r="F80" i="18"/>
  <c r="E80" i="18"/>
  <c r="H79" i="18"/>
  <c r="G79" i="18"/>
  <c r="F79" i="18"/>
  <c r="E79" i="18"/>
  <c r="H78" i="18"/>
  <c r="H76" i="18" s="1"/>
  <c r="G78" i="18"/>
  <c r="G76" i="18" s="1"/>
  <c r="F78" i="18"/>
  <c r="F76" i="18" s="1"/>
  <c r="E78" i="18"/>
  <c r="E76" i="18" s="1"/>
  <c r="H74" i="18"/>
  <c r="G74" i="18"/>
  <c r="F74" i="18"/>
  <c r="E74" i="18"/>
  <c r="H73" i="18"/>
  <c r="G73" i="18"/>
  <c r="F73" i="18"/>
  <c r="E73" i="18"/>
  <c r="H72" i="18"/>
  <c r="G72" i="18"/>
  <c r="F72" i="18"/>
  <c r="E72" i="18"/>
  <c r="H71" i="18"/>
  <c r="G71" i="18"/>
  <c r="F71" i="18"/>
  <c r="E71" i="18"/>
  <c r="H68" i="18"/>
  <c r="G68" i="18"/>
  <c r="G62" i="18" s="1"/>
  <c r="F68" i="18"/>
  <c r="E68" i="18"/>
  <c r="H67" i="18"/>
  <c r="G67" i="18"/>
  <c r="F67" i="18"/>
  <c r="F61" i="18" s="1"/>
  <c r="E67" i="18"/>
  <c r="H66" i="18"/>
  <c r="G66" i="18"/>
  <c r="F66" i="18"/>
  <c r="E66" i="18"/>
  <c r="H65" i="18"/>
  <c r="G65" i="18"/>
  <c r="F65" i="18"/>
  <c r="E65" i="18"/>
  <c r="H56" i="18"/>
  <c r="G56" i="18"/>
  <c r="F56" i="18"/>
  <c r="E56" i="18"/>
  <c r="H55" i="18"/>
  <c r="G55" i="18"/>
  <c r="F55" i="18"/>
  <c r="E55" i="18"/>
  <c r="H54" i="18"/>
  <c r="G54" i="18"/>
  <c r="F54" i="18"/>
  <c r="E54" i="18"/>
  <c r="H53" i="18"/>
  <c r="G53" i="18"/>
  <c r="F53" i="18"/>
  <c r="E53" i="18"/>
  <c r="H50" i="18"/>
  <c r="G50" i="18"/>
  <c r="F50" i="18"/>
  <c r="E50" i="18"/>
  <c r="H49" i="18"/>
  <c r="G49" i="18"/>
  <c r="F49" i="18"/>
  <c r="E49" i="18"/>
  <c r="H48" i="18"/>
  <c r="G48" i="18"/>
  <c r="F48" i="18"/>
  <c r="E48" i="18"/>
  <c r="H47" i="18"/>
  <c r="G47" i="18"/>
  <c r="F47" i="18"/>
  <c r="E47" i="18"/>
  <c r="H34" i="18"/>
  <c r="G34" i="18"/>
  <c r="F34" i="18"/>
  <c r="E34" i="18"/>
  <c r="H28" i="18"/>
  <c r="G28" i="18"/>
  <c r="F28" i="18"/>
  <c r="E28" i="18"/>
  <c r="H19" i="18"/>
  <c r="G19" i="18"/>
  <c r="G44" i="18" s="1"/>
  <c r="F19" i="18"/>
  <c r="E19" i="18"/>
  <c r="H13" i="18"/>
  <c r="G13" i="18"/>
  <c r="F13" i="18"/>
  <c r="E13" i="18"/>
  <c r="H41" i="18" l="1"/>
  <c r="H98" i="19"/>
  <c r="G52" i="18"/>
  <c r="G26" i="18"/>
  <c r="H62" i="18"/>
  <c r="G70" i="18"/>
  <c r="G46" i="18"/>
  <c r="H52" i="18"/>
  <c r="F70" i="18"/>
  <c r="H61" i="18"/>
  <c r="E26" i="18"/>
  <c r="E44" i="18"/>
  <c r="F44" i="18"/>
  <c r="F60" i="18"/>
  <c r="E61" i="18"/>
  <c r="E70" i="18"/>
  <c r="H46" i="18"/>
  <c r="E60" i="18"/>
  <c r="E62" i="18"/>
  <c r="F62" i="18"/>
  <c r="H70" i="18"/>
  <c r="G60" i="18"/>
  <c r="H64" i="18"/>
  <c r="E41" i="18"/>
  <c r="H44" i="18"/>
  <c r="E64" i="18"/>
  <c r="F11" i="18"/>
  <c r="E52" i="18"/>
  <c r="G64" i="18"/>
  <c r="F64" i="18"/>
  <c r="G11" i="18"/>
  <c r="G7" i="18" s="1"/>
  <c r="G98" i="18" s="1"/>
  <c r="F52" i="18"/>
  <c r="H59" i="18"/>
  <c r="G61" i="18"/>
  <c r="E46" i="18"/>
  <c r="F41" i="18"/>
  <c r="F46" i="18"/>
  <c r="E11" i="18"/>
  <c r="G41" i="18"/>
  <c r="H26" i="18"/>
  <c r="H60" i="18"/>
  <c r="H11" i="18"/>
  <c r="E59" i="18"/>
  <c r="F26" i="18"/>
  <c r="F59" i="18"/>
  <c r="G59" i="18"/>
  <c r="H7" i="18" l="1"/>
  <c r="F58" i="18"/>
  <c r="H58" i="18"/>
  <c r="F7" i="18"/>
  <c r="F98" i="18" s="1"/>
  <c r="G58" i="18"/>
  <c r="E7" i="18"/>
  <c r="E98" i="18" s="1"/>
  <c r="E58" i="18"/>
  <c r="H98" i="18"/>
  <c r="F7" i="17"/>
  <c r="F98" i="17" l="1"/>
  <c r="H7" i="17"/>
  <c r="E7" i="17"/>
  <c r="E98" i="17" s="1"/>
  <c r="G7" i="17"/>
  <c r="G98" i="17" s="1"/>
  <c r="H98" i="17" l="1"/>
  <c r="E95" i="16"/>
  <c r="H95" i="16"/>
  <c r="G95" i="16"/>
  <c r="F95" i="16"/>
  <c r="F95" i="15"/>
  <c r="H95" i="15"/>
  <c r="G95" i="15"/>
  <c r="E95" i="15"/>
  <c r="G95" i="14"/>
  <c r="H95" i="14"/>
  <c r="F95" i="14"/>
  <c r="E95" i="14"/>
  <c r="G95" i="13"/>
  <c r="F95" i="13"/>
  <c r="E95" i="13"/>
  <c r="E95" i="12"/>
  <c r="H95" i="12"/>
  <c r="G95" i="12"/>
  <c r="F95" i="12"/>
  <c r="F95" i="11"/>
  <c r="E95" i="11"/>
  <c r="H95" i="11"/>
  <c r="G95" i="11"/>
  <c r="F97" i="10"/>
  <c r="G97" i="10"/>
  <c r="E97" i="10"/>
  <c r="G98" i="9"/>
  <c r="E98" i="9"/>
  <c r="G98" i="8"/>
  <c r="F98" i="8"/>
  <c r="E98" i="8"/>
  <c r="H98" i="7"/>
  <c r="G98" i="7"/>
  <c r="F98" i="7"/>
  <c r="E98" i="7"/>
  <c r="E98" i="6"/>
  <c r="H98" i="6"/>
  <c r="G98" i="6"/>
  <c r="H98" i="5"/>
  <c r="G98" i="5"/>
  <c r="F98" i="5"/>
  <c r="E98" i="5"/>
  <c r="F98" i="4"/>
  <c r="E98" i="4"/>
  <c r="H98" i="3"/>
  <c r="G98" i="3"/>
  <c r="F98" i="3"/>
  <c r="E98" i="3"/>
  <c r="E98" i="2"/>
  <c r="H98" i="2"/>
  <c r="G98" i="2"/>
  <c r="F98" i="2"/>
  <c r="H98" i="1"/>
  <c r="G98" i="1"/>
  <c r="E98" i="1"/>
  <c r="H95" i="13" l="1"/>
  <c r="H98" i="4"/>
  <c r="F98" i="6"/>
  <c r="F98" i="9"/>
  <c r="G98" i="4"/>
  <c r="H98" i="9"/>
  <c r="F98" i="1"/>
  <c r="H98" i="8"/>
  <c r="H97" i="10"/>
</calcChain>
</file>

<file path=xl/sharedStrings.xml><?xml version="1.0" encoding="utf-8"?>
<sst xmlns="http://schemas.openxmlformats.org/spreadsheetml/2006/main" count="1953" uniqueCount="76">
  <si>
    <t xml:space="preserve"> General Government Debt - consolidated 1) 2)</t>
  </si>
  <si>
    <t>ths. EUR</t>
  </si>
  <si>
    <t>31.3.</t>
  </si>
  <si>
    <t>30.6.</t>
  </si>
  <si>
    <t>30.9.</t>
  </si>
  <si>
    <t>31.12.</t>
  </si>
  <si>
    <t xml:space="preserve">                          Debt structure</t>
  </si>
  <si>
    <t xml:space="preserve"> General Government debt total    </t>
  </si>
  <si>
    <t xml:space="preserve"> % GDP</t>
  </si>
  <si>
    <t>x</t>
  </si>
  <si>
    <t xml:space="preserve"> (A+B, resp. C+D, resp. E+F+G+H, resp. I+J)</t>
  </si>
  <si>
    <t xml:space="preserve">By resident and original maturity  </t>
  </si>
  <si>
    <t>A. domestic total (1+2)</t>
  </si>
  <si>
    <t xml:space="preserve">    of which: 1. domestic short-term </t>
  </si>
  <si>
    <t xml:space="preserve">                  - deposits</t>
  </si>
  <si>
    <t xml:space="preserve">                  - securities</t>
  </si>
  <si>
    <t xml:space="preserve">                  - bank loans</t>
  </si>
  <si>
    <t xml:space="preserve">                  - other debt instruments </t>
  </si>
  <si>
    <t xml:space="preserve">                  2. domestic long-term </t>
  </si>
  <si>
    <t xml:space="preserve">                  - long-term trade credits and advances</t>
  </si>
  <si>
    <t xml:space="preserve">B. foreign total  (3+4)    </t>
  </si>
  <si>
    <t xml:space="preserve">    of which: 3. foreign short-term </t>
  </si>
  <si>
    <t xml:space="preserve">                  4. foreign long-term</t>
  </si>
  <si>
    <t>C. Short-term total (1+3)</t>
  </si>
  <si>
    <t xml:space="preserve">    of which: treasury bills</t>
  </si>
  <si>
    <t>D. Long-term total    (2+4)</t>
  </si>
  <si>
    <t>By instrument</t>
  </si>
  <si>
    <t>E. Deposits</t>
  </si>
  <si>
    <t>(5+6, resp. 7+8)</t>
  </si>
  <si>
    <t xml:space="preserve">             5. short-term</t>
  </si>
  <si>
    <t xml:space="preserve">             6. long-term </t>
  </si>
  <si>
    <t xml:space="preserve">             7. domestic   </t>
  </si>
  <si>
    <t xml:space="preserve">             8. foreign    </t>
  </si>
  <si>
    <t>F. Securities</t>
  </si>
  <si>
    <t>(9+10, resp.11+12)</t>
  </si>
  <si>
    <t xml:space="preserve">             9. short-term</t>
  </si>
  <si>
    <t xml:space="preserve">           10. long-term </t>
  </si>
  <si>
    <t xml:space="preserve">           11. domestic</t>
  </si>
  <si>
    <t xml:space="preserve">           12. foreign</t>
  </si>
  <si>
    <t>G. Loans</t>
  </si>
  <si>
    <t>(H + I + J)</t>
  </si>
  <si>
    <t xml:space="preserve">            13. short-term</t>
  </si>
  <si>
    <t xml:space="preserve">            14. long-term </t>
  </si>
  <si>
    <t xml:space="preserve">            15. domestic</t>
  </si>
  <si>
    <t xml:space="preserve">            16. foreign</t>
  </si>
  <si>
    <t>H. Bank loans</t>
  </si>
  <si>
    <t>(17+18, resp.19+20)</t>
  </si>
  <si>
    <t xml:space="preserve">            17. short-term</t>
  </si>
  <si>
    <t xml:space="preserve">            18. long-term </t>
  </si>
  <si>
    <t xml:space="preserve">            19. domestic</t>
  </si>
  <si>
    <t xml:space="preserve">            20. foreign</t>
  </si>
  <si>
    <t xml:space="preserve"> </t>
  </si>
  <si>
    <t>I. Other debt instruments (21+22, resp. 23+24)</t>
  </si>
  <si>
    <t xml:space="preserve">            21. short-term</t>
  </si>
  <si>
    <t xml:space="preserve">            22. long-term </t>
  </si>
  <si>
    <t xml:space="preserve">            23. domestic</t>
  </si>
  <si>
    <t xml:space="preserve">            24. foreign</t>
  </si>
  <si>
    <t>J. Trade credits and advances (25+26, resp. 27+28)</t>
  </si>
  <si>
    <t xml:space="preserve">            25. short-term</t>
  </si>
  <si>
    <t xml:space="preserve">            26. long-term </t>
  </si>
  <si>
    <t xml:space="preserve">            27. domestic</t>
  </si>
  <si>
    <t xml:space="preserve">            28. foreign</t>
  </si>
  <si>
    <t>By currency</t>
  </si>
  <si>
    <t>I. domestic currency (EUR)</t>
  </si>
  <si>
    <t xml:space="preserve">                          (SKK)</t>
  </si>
  <si>
    <t>J. foreign currencies total</t>
  </si>
  <si>
    <t>of which: EUR</t>
  </si>
  <si>
    <t xml:space="preserve">               USD</t>
  </si>
  <si>
    <t xml:space="preserve">               JPY</t>
  </si>
  <si>
    <t xml:space="preserve">               CHF</t>
  </si>
  <si>
    <t xml:space="preserve">               CZK</t>
  </si>
  <si>
    <t xml:space="preserve">               NOK</t>
  </si>
  <si>
    <t xml:space="preserve">               other currencies</t>
  </si>
  <si>
    <t xml:space="preserve">1) according to the methodology for Maastricht debt criteria </t>
  </si>
  <si>
    <t>2) the figures have been compiled according to the ESA 2010 methodology implemented on the basis of Manual on Government Deficit and Debt (2019 edition)</t>
  </si>
  <si>
    <t xml:space="preserve"> = GGD total - By currency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</si>
</sst>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10"/>
      <name val="Arial"/>
      <family val="2"/>
      <charset val="238"/>
    </font>
    <font>
      <sz val="9"/>
      <color indexed="10"/>
      <name val="Calibri"/>
      <family val="2"/>
      <charset val="238"/>
    </font>
    <font>
      <sz val="8"/>
      <color indexed="1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</cellStyleXfs>
  <cellXfs count="168">
    <xf numFmtId="0" fontId="0" fillId="0" borderId="0" xfId="0"/>
    <xf numFmtId="0" fontId="0" fillId="0" borderId="0" xfId="0" applyFill="1"/>
    <xf numFmtId="0" fontId="19" fillId="0" borderId="0" xfId="0" applyFont="1" applyFill="1"/>
    <xf numFmtId="0" fontId="19" fillId="0" borderId="0" xfId="0" applyFont="1"/>
    <xf numFmtId="0" fontId="20" fillId="0" borderId="0" xfId="0" applyFont="1" applyFill="1"/>
    <xf numFmtId="0" fontId="20" fillId="0" borderId="0" xfId="0" applyFont="1"/>
    <xf numFmtId="0" fontId="18" fillId="0" borderId="0" xfId="42" applyFill="1"/>
    <xf numFmtId="0" fontId="22" fillId="0" borderId="0" xfId="42" applyFont="1" applyFill="1"/>
    <xf numFmtId="0" fontId="22" fillId="0" borderId="0" xfId="42" applyFont="1" applyFill="1" applyAlignment="1"/>
    <xf numFmtId="0" fontId="22" fillId="0" borderId="0" xfId="42" applyFont="1" applyFill="1" applyAlignment="1">
      <alignment horizontal="left"/>
    </xf>
    <xf numFmtId="0" fontId="19" fillId="0" borderId="0" xfId="0" applyFont="1" applyAlignment="1">
      <alignment horizontal="right"/>
    </xf>
    <xf numFmtId="0" fontId="22" fillId="0" borderId="10" xfId="42" applyFont="1" applyFill="1" applyBorder="1"/>
    <xf numFmtId="0" fontId="22" fillId="0" borderId="11" xfId="42" applyFont="1" applyFill="1" applyBorder="1"/>
    <xf numFmtId="16" fontId="23" fillId="0" borderId="10" xfId="42" applyNumberFormat="1" applyFont="1" applyFill="1" applyBorder="1" applyAlignment="1">
      <alignment horizontal="center"/>
    </xf>
    <xf numFmtId="16" fontId="23" fillId="0" borderId="12" xfId="42" applyNumberFormat="1" applyFont="1" applyFill="1" applyBorder="1" applyAlignment="1">
      <alignment horizontal="center"/>
    </xf>
    <xf numFmtId="16" fontId="23" fillId="0" borderId="13" xfId="42" applyNumberFormat="1" applyFont="1" applyFill="1" applyBorder="1" applyAlignment="1">
      <alignment horizontal="center"/>
    </xf>
    <xf numFmtId="0" fontId="24" fillId="0" borderId="0" xfId="0" applyFont="1"/>
    <xf numFmtId="0" fontId="23" fillId="0" borderId="14" xfId="42" applyFont="1" applyFill="1" applyBorder="1"/>
    <xf numFmtId="0" fontId="23" fillId="0" borderId="15" xfId="42" applyFont="1" applyFill="1" applyBorder="1"/>
    <xf numFmtId="0" fontId="23" fillId="0" borderId="14" xfId="42" applyFont="1" applyFill="1" applyBorder="1" applyAlignment="1">
      <alignment horizontal="center"/>
    </xf>
    <xf numFmtId="0" fontId="23" fillId="0" borderId="16" xfId="42" applyFont="1" applyFill="1" applyBorder="1" applyAlignment="1">
      <alignment horizontal="center"/>
    </xf>
    <xf numFmtId="0" fontId="23" fillId="0" borderId="17" xfId="42" applyFont="1" applyFill="1" applyBorder="1" applyAlignment="1">
      <alignment horizontal="center"/>
    </xf>
    <xf numFmtId="0" fontId="22" fillId="0" borderId="18" xfId="42" applyFont="1" applyFill="1" applyBorder="1"/>
    <xf numFmtId="0" fontId="22" fillId="0" borderId="12" xfId="42" applyFont="1" applyFill="1" applyBorder="1"/>
    <xf numFmtId="0" fontId="22" fillId="0" borderId="19" xfId="42" applyFont="1" applyFill="1" applyBorder="1"/>
    <xf numFmtId="0" fontId="22" fillId="0" borderId="20" xfId="42" applyFont="1" applyFill="1" applyBorder="1"/>
    <xf numFmtId="0" fontId="23" fillId="0" borderId="21" xfId="42" applyFont="1" applyFill="1" applyBorder="1"/>
    <xf numFmtId="0" fontId="22" fillId="0" borderId="0" xfId="42" applyFont="1" applyFill="1" applyBorder="1"/>
    <xf numFmtId="0" fontId="23" fillId="0" borderId="0" xfId="42" applyFont="1" applyFill="1" applyBorder="1"/>
    <xf numFmtId="3" fontId="23" fillId="0" borderId="22" xfId="42" applyNumberFormat="1" applyFont="1" applyFill="1" applyBorder="1"/>
    <xf numFmtId="3" fontId="23" fillId="0" borderId="19" xfId="42" applyNumberFormat="1" applyFont="1" applyFill="1" applyBorder="1"/>
    <xf numFmtId="3" fontId="23" fillId="0" borderId="20" xfId="42" applyNumberFormat="1" applyFont="1" applyFill="1" applyBorder="1"/>
    <xf numFmtId="0" fontId="22" fillId="0" borderId="21" xfId="42" applyFont="1" applyFill="1" applyBorder="1"/>
    <xf numFmtId="0" fontId="22" fillId="0" borderId="22" xfId="42" applyFont="1" applyFill="1" applyBorder="1" applyAlignment="1">
      <alignment horizontal="center"/>
    </xf>
    <xf numFmtId="0" fontId="22" fillId="0" borderId="19" xfId="42" applyFont="1" applyFill="1" applyBorder="1" applyAlignment="1">
      <alignment horizontal="center"/>
    </xf>
    <xf numFmtId="164" fontId="22" fillId="0" borderId="20" xfId="42" applyNumberFormat="1" applyFont="1" applyFill="1" applyBorder="1" applyAlignment="1">
      <alignment horizontal="center"/>
    </xf>
    <xf numFmtId="3" fontId="22" fillId="0" borderId="22" xfId="42" applyNumberFormat="1" applyFont="1" applyFill="1" applyBorder="1"/>
    <xf numFmtId="3" fontId="22" fillId="0" borderId="19" xfId="42" applyNumberFormat="1" applyFont="1" applyFill="1" applyBorder="1"/>
    <xf numFmtId="3" fontId="22" fillId="0" borderId="20" xfId="42" applyNumberFormat="1" applyFont="1" applyFill="1" applyBorder="1"/>
    <xf numFmtId="0" fontId="23" fillId="0" borderId="23" xfId="42" applyFont="1" applyFill="1" applyBorder="1" applyAlignment="1"/>
    <xf numFmtId="0" fontId="22" fillId="0" borderId="24" xfId="42" applyFont="1" applyFill="1" applyBorder="1"/>
    <xf numFmtId="3" fontId="22" fillId="0" borderId="25" xfId="42" applyNumberFormat="1" applyFont="1" applyFill="1" applyBorder="1"/>
    <xf numFmtId="3" fontId="22" fillId="0" borderId="26" xfId="42" applyNumberFormat="1" applyFont="1" applyFill="1" applyBorder="1"/>
    <xf numFmtId="3" fontId="22" fillId="0" borderId="27" xfId="42" applyNumberFormat="1" applyFont="1" applyFill="1" applyBorder="1"/>
    <xf numFmtId="3" fontId="22" fillId="0" borderId="28" xfId="42" applyNumberFormat="1" applyFont="1" applyFill="1" applyBorder="1"/>
    <xf numFmtId="0" fontId="23" fillId="0" borderId="29" xfId="42" applyFont="1" applyFill="1" applyBorder="1"/>
    <xf numFmtId="0" fontId="22" fillId="0" borderId="30" xfId="42" applyFont="1" applyFill="1" applyBorder="1"/>
    <xf numFmtId="0" fontId="22" fillId="0" borderId="31" xfId="42" applyFont="1" applyFill="1" applyBorder="1"/>
    <xf numFmtId="3" fontId="23" fillId="0" borderId="32" xfId="42" applyNumberFormat="1" applyFont="1" applyFill="1" applyBorder="1"/>
    <xf numFmtId="3" fontId="23" fillId="0" borderId="33" xfId="42" applyNumberFormat="1" applyFont="1" applyFill="1" applyBorder="1"/>
    <xf numFmtId="3" fontId="23" fillId="0" borderId="34" xfId="42" applyNumberFormat="1" applyFont="1" applyFill="1" applyBorder="1"/>
    <xf numFmtId="3" fontId="22" fillId="0" borderId="35" xfId="42" applyNumberFormat="1" applyFont="1" applyFill="1" applyBorder="1"/>
    <xf numFmtId="3" fontId="22" fillId="0" borderId="36" xfId="42" applyNumberFormat="1" applyFont="1" applyFill="1" applyBorder="1"/>
    <xf numFmtId="3" fontId="22" fillId="0" borderId="37" xfId="42" applyNumberFormat="1" applyFont="1" applyFill="1" applyBorder="1"/>
    <xf numFmtId="0" fontId="22" fillId="0" borderId="38" xfId="42" applyFont="1" applyFill="1" applyBorder="1"/>
    <xf numFmtId="0" fontId="22" fillId="0" borderId="39" xfId="42" applyFont="1" applyFill="1" applyBorder="1"/>
    <xf numFmtId="0" fontId="22" fillId="0" borderId="40" xfId="42" applyFont="1" applyFill="1" applyBorder="1"/>
    <xf numFmtId="3" fontId="22" fillId="0" borderId="32" xfId="42" applyNumberFormat="1" applyFont="1" applyFill="1" applyBorder="1"/>
    <xf numFmtId="3" fontId="22" fillId="0" borderId="33" xfId="42" applyNumberFormat="1" applyFont="1" applyFill="1" applyBorder="1"/>
    <xf numFmtId="3" fontId="22" fillId="0" borderId="34" xfId="42" applyNumberFormat="1" applyFont="1" applyFill="1" applyBorder="1"/>
    <xf numFmtId="49" fontId="22" fillId="0" borderId="29" xfId="42" applyNumberFormat="1" applyFont="1" applyFill="1" applyBorder="1"/>
    <xf numFmtId="49" fontId="22" fillId="0" borderId="30" xfId="42" applyNumberFormat="1" applyFont="1" applyFill="1" applyBorder="1"/>
    <xf numFmtId="49" fontId="22" fillId="0" borderId="38" xfId="42" applyNumberFormat="1" applyFont="1" applyFill="1" applyBorder="1"/>
    <xf numFmtId="3" fontId="22" fillId="0" borderId="40" xfId="42" applyNumberFormat="1" applyFont="1" applyFill="1" applyBorder="1"/>
    <xf numFmtId="3" fontId="22" fillId="0" borderId="41" xfId="42" applyNumberFormat="1" applyFont="1" applyFill="1" applyBorder="1"/>
    <xf numFmtId="0" fontId="23" fillId="0" borderId="30" xfId="42" applyFont="1" applyFill="1" applyBorder="1"/>
    <xf numFmtId="0" fontId="22" fillId="0" borderId="29" xfId="42" applyFont="1" applyFill="1" applyBorder="1"/>
    <xf numFmtId="0" fontId="22" fillId="0" borderId="42" xfId="42" applyFont="1" applyFill="1" applyBorder="1"/>
    <xf numFmtId="0" fontId="23" fillId="0" borderId="43" xfId="42" applyFont="1" applyFill="1" applyBorder="1"/>
    <xf numFmtId="0" fontId="23" fillId="0" borderId="44" xfId="42" applyFont="1" applyFill="1" applyBorder="1"/>
    <xf numFmtId="0" fontId="22" fillId="0" borderId="45" xfId="42" applyFont="1" applyFill="1" applyBorder="1"/>
    <xf numFmtId="3" fontId="22" fillId="0" borderId="46" xfId="42" applyNumberFormat="1" applyFont="1" applyFill="1" applyBorder="1"/>
    <xf numFmtId="3" fontId="22" fillId="0" borderId="47" xfId="42" applyNumberFormat="1" applyFont="1" applyFill="1" applyBorder="1"/>
    <xf numFmtId="3" fontId="22" fillId="0" borderId="48" xfId="42" applyNumberFormat="1" applyFont="1" applyFill="1" applyBorder="1"/>
    <xf numFmtId="0" fontId="22" fillId="0" borderId="49" xfId="42" applyFont="1" applyFill="1" applyBorder="1"/>
    <xf numFmtId="3" fontId="23" fillId="0" borderId="50" xfId="42" applyNumberFormat="1" applyFont="1" applyFill="1" applyBorder="1"/>
    <xf numFmtId="3" fontId="23" fillId="0" borderId="16" xfId="42" applyNumberFormat="1" applyFont="1" applyFill="1" applyBorder="1"/>
    <xf numFmtId="3" fontId="23" fillId="0" borderId="17" xfId="42" applyNumberFormat="1" applyFont="1" applyFill="1" applyBorder="1"/>
    <xf numFmtId="3" fontId="23" fillId="0" borderId="25" xfId="42" applyNumberFormat="1" applyFont="1" applyFill="1" applyBorder="1"/>
    <xf numFmtId="3" fontId="23" fillId="0" borderId="26" xfId="42" applyNumberFormat="1" applyFont="1" applyFill="1" applyBorder="1"/>
    <xf numFmtId="3" fontId="23" fillId="0" borderId="27" xfId="42" applyNumberFormat="1" applyFont="1" applyFill="1" applyBorder="1"/>
    <xf numFmtId="3" fontId="23" fillId="0" borderId="28" xfId="42" applyNumberFormat="1" applyFont="1" applyFill="1" applyBorder="1"/>
    <xf numFmtId="0" fontId="23" fillId="0" borderId="39" xfId="42" applyFont="1" applyFill="1" applyBorder="1"/>
    <xf numFmtId="0" fontId="22" fillId="0" borderId="41" xfId="42" applyFont="1" applyFill="1" applyBorder="1"/>
    <xf numFmtId="0" fontId="22" fillId="0" borderId="43" xfId="42" applyFont="1" applyFill="1" applyBorder="1"/>
    <xf numFmtId="0" fontId="22" fillId="0" borderId="44" xfId="42" applyFont="1" applyFill="1" applyBorder="1"/>
    <xf numFmtId="0" fontId="22" fillId="0" borderId="14" xfId="42" applyFont="1" applyFill="1" applyBorder="1"/>
    <xf numFmtId="0" fontId="22" fillId="0" borderId="15" xfId="42" applyFont="1" applyFill="1" applyBorder="1"/>
    <xf numFmtId="3" fontId="22" fillId="0" borderId="50" xfId="42" applyNumberFormat="1" applyFont="1" applyFill="1" applyBorder="1"/>
    <xf numFmtId="3" fontId="22" fillId="0" borderId="16" xfId="42" applyNumberFormat="1" applyFont="1" applyFill="1" applyBorder="1"/>
    <xf numFmtId="3" fontId="22" fillId="0" borderId="17" xfId="42" applyNumberFormat="1" applyFont="1" applyFill="1" applyBorder="1"/>
    <xf numFmtId="0" fontId="23" fillId="0" borderId="23" xfId="43" applyFont="1" applyFill="1" applyBorder="1"/>
    <xf numFmtId="0" fontId="23" fillId="0" borderId="24" xfId="43" applyFont="1" applyFill="1" applyBorder="1"/>
    <xf numFmtId="0" fontId="22" fillId="0" borderId="24" xfId="43" applyFont="1" applyFill="1" applyBorder="1"/>
    <xf numFmtId="3" fontId="23" fillId="0" borderId="32" xfId="43" applyNumberFormat="1" applyFont="1" applyFill="1" applyBorder="1" applyAlignment="1">
      <alignment horizontal="right"/>
    </xf>
    <xf numFmtId="3" fontId="23" fillId="0" borderId="33" xfId="43" applyNumberFormat="1" applyFont="1" applyFill="1" applyBorder="1" applyAlignment="1">
      <alignment horizontal="right"/>
    </xf>
    <xf numFmtId="3" fontId="23" fillId="0" borderId="34" xfId="43" applyNumberFormat="1" applyFont="1" applyFill="1" applyBorder="1" applyAlignment="1">
      <alignment horizontal="right"/>
    </xf>
    <xf numFmtId="0" fontId="23" fillId="0" borderId="29" xfId="43" applyFont="1" applyFill="1" applyBorder="1" applyAlignment="1"/>
    <xf numFmtId="0" fontId="23" fillId="0" borderId="30" xfId="43" applyFont="1" applyFill="1" applyBorder="1"/>
    <xf numFmtId="0" fontId="23" fillId="0" borderId="31" xfId="43" applyFont="1" applyFill="1" applyBorder="1"/>
    <xf numFmtId="0" fontId="22" fillId="0" borderId="35" xfId="42" applyFont="1" applyFill="1" applyBorder="1" applyAlignment="1">
      <alignment horizontal="center"/>
    </xf>
    <xf numFmtId="0" fontId="22" fillId="0" borderId="36" xfId="42" applyFont="1" applyFill="1" applyBorder="1" applyAlignment="1">
      <alignment horizontal="center"/>
    </xf>
    <xf numFmtId="3" fontId="22" fillId="0" borderId="37" xfId="43" applyNumberFormat="1" applyFont="1" applyFill="1" applyBorder="1" applyAlignment="1">
      <alignment horizontal="center"/>
    </xf>
    <xf numFmtId="3" fontId="23" fillId="0" borderId="32" xfId="43" applyNumberFormat="1" applyFont="1" applyFill="1" applyBorder="1"/>
    <xf numFmtId="3" fontId="23" fillId="0" borderId="33" xfId="43" applyNumberFormat="1" applyFont="1" applyFill="1" applyBorder="1"/>
    <xf numFmtId="3" fontId="23" fillId="0" borderId="34" xfId="43" applyNumberFormat="1" applyFont="1" applyFill="1" applyBorder="1"/>
    <xf numFmtId="49" fontId="22" fillId="0" borderId="29" xfId="43" applyNumberFormat="1" applyFont="1" applyFill="1" applyBorder="1"/>
    <xf numFmtId="0" fontId="22" fillId="0" borderId="30" xfId="43" applyFont="1" applyFill="1" applyBorder="1"/>
    <xf numFmtId="0" fontId="22" fillId="0" borderId="39" xfId="43" applyFont="1" applyFill="1" applyBorder="1"/>
    <xf numFmtId="0" fontId="22" fillId="0" borderId="47" xfId="42" applyFont="1" applyFill="1" applyBorder="1" applyAlignment="1">
      <alignment horizontal="center"/>
    </xf>
    <xf numFmtId="49" fontId="22" fillId="0" borderId="38" xfId="43" applyNumberFormat="1" applyFont="1" applyFill="1" applyBorder="1"/>
    <xf numFmtId="0" fontId="22" fillId="0" borderId="40" xfId="43" applyFont="1" applyFill="1" applyBorder="1"/>
    <xf numFmtId="3" fontId="22" fillId="0" borderId="32" xfId="43" applyNumberFormat="1" applyFont="1" applyFill="1" applyBorder="1"/>
    <xf numFmtId="3" fontId="19" fillId="0" borderId="36" xfId="0" applyNumberFormat="1" applyFont="1" applyBorder="1"/>
    <xf numFmtId="3" fontId="19" fillId="0" borderId="37" xfId="0" applyNumberFormat="1" applyFont="1" applyBorder="1"/>
    <xf numFmtId="3" fontId="19" fillId="0" borderId="33" xfId="0" applyNumberFormat="1" applyFont="1" applyBorder="1"/>
    <xf numFmtId="3" fontId="19" fillId="0" borderId="34" xfId="0" applyNumberFormat="1" applyFont="1" applyBorder="1"/>
    <xf numFmtId="0" fontId="22" fillId="0" borderId="44" xfId="43" applyFont="1" applyFill="1" applyBorder="1"/>
    <xf numFmtId="0" fontId="22" fillId="0" borderId="51" xfId="43" applyFont="1" applyFill="1" applyBorder="1"/>
    <xf numFmtId="3" fontId="19" fillId="0" borderId="35" xfId="0" applyNumberFormat="1" applyFont="1" applyBorder="1"/>
    <xf numFmtId="0" fontId="22" fillId="0" borderId="41" xfId="43" applyFont="1" applyFill="1" applyBorder="1"/>
    <xf numFmtId="3" fontId="19" fillId="0" borderId="32" xfId="0" applyNumberFormat="1" applyFont="1" applyBorder="1"/>
    <xf numFmtId="0" fontId="22" fillId="0" borderId="38" xfId="43" applyFont="1" applyFill="1" applyBorder="1" applyAlignment="1"/>
    <xf numFmtId="0" fontId="22" fillId="0" borderId="44" xfId="43" applyFont="1" applyFill="1" applyBorder="1" applyAlignment="1"/>
    <xf numFmtId="0" fontId="22" fillId="0" borderId="45" xfId="43" applyFont="1" applyFill="1" applyBorder="1" applyAlignment="1"/>
    <xf numFmtId="3" fontId="22" fillId="0" borderId="22" xfId="43" applyNumberFormat="1" applyFont="1" applyFill="1" applyBorder="1"/>
    <xf numFmtId="0" fontId="22" fillId="0" borderId="52" xfId="43" applyFont="1" applyFill="1" applyBorder="1"/>
    <xf numFmtId="0" fontId="22" fillId="0" borderId="53" xfId="43" applyFont="1" applyFill="1" applyBorder="1"/>
    <xf numFmtId="0" fontId="22" fillId="0" borderId="54" xfId="43" applyFont="1" applyFill="1" applyBorder="1"/>
    <xf numFmtId="3" fontId="22" fillId="0" borderId="55" xfId="43" applyNumberFormat="1" applyFont="1" applyFill="1" applyBorder="1"/>
    <xf numFmtId="3" fontId="22" fillId="0" borderId="56" xfId="43" applyNumberFormat="1" applyFont="1" applyFill="1" applyBorder="1"/>
    <xf numFmtId="3" fontId="22" fillId="0" borderId="57" xfId="43" applyNumberFormat="1" applyFont="1" applyFill="1" applyBorder="1"/>
    <xf numFmtId="0" fontId="22" fillId="0" borderId="58" xfId="42" applyFont="1" applyFill="1" applyBorder="1" applyAlignment="1"/>
    <xf numFmtId="0" fontId="22" fillId="0" borderId="59" xfId="42" applyFont="1" applyFill="1" applyBorder="1" applyAlignment="1"/>
    <xf numFmtId="0" fontId="0" fillId="0" borderId="0" xfId="0" applyBorder="1"/>
    <xf numFmtId="0" fontId="25" fillId="0" borderId="0" xfId="0" applyFont="1" applyFill="1"/>
    <xf numFmtId="3" fontId="25" fillId="0" borderId="0" xfId="0" applyNumberFormat="1" applyFont="1"/>
    <xf numFmtId="3" fontId="0" fillId="0" borderId="0" xfId="0" applyNumberFormat="1"/>
    <xf numFmtId="0" fontId="22" fillId="0" borderId="45" xfId="43" applyFont="1" applyFill="1" applyBorder="1"/>
    <xf numFmtId="3" fontId="23" fillId="0" borderId="21" xfId="42" applyNumberFormat="1" applyFont="1" applyFill="1" applyBorder="1"/>
    <xf numFmtId="3" fontId="22" fillId="0" borderId="21" xfId="42" applyNumberFormat="1" applyFont="1" applyFill="1" applyBorder="1"/>
    <xf numFmtId="3" fontId="22" fillId="0" borderId="23" xfId="42" applyNumberFormat="1" applyFont="1" applyFill="1" applyBorder="1"/>
    <xf numFmtId="3" fontId="23" fillId="0" borderId="29" xfId="42" applyNumberFormat="1" applyFont="1" applyFill="1" applyBorder="1"/>
    <xf numFmtId="3" fontId="22" fillId="0" borderId="38" xfId="42" applyNumberFormat="1" applyFont="1" applyFill="1" applyBorder="1"/>
    <xf numFmtId="3" fontId="22" fillId="0" borderId="29" xfId="42" applyNumberFormat="1" applyFont="1" applyFill="1" applyBorder="1"/>
    <xf numFmtId="3" fontId="22" fillId="0" borderId="43" xfId="42" applyNumberFormat="1" applyFont="1" applyFill="1" applyBorder="1"/>
    <xf numFmtId="3" fontId="23" fillId="0" borderId="14" xfId="42" applyNumberFormat="1" applyFont="1" applyFill="1" applyBorder="1"/>
    <xf numFmtId="16" fontId="23" fillId="0" borderId="60" xfId="42" applyNumberFormat="1" applyFont="1" applyFill="1" applyBorder="1" applyAlignment="1">
      <alignment horizontal="center"/>
    </xf>
    <xf numFmtId="0" fontId="23" fillId="0" borderId="61" xfId="42" applyFont="1" applyFill="1" applyBorder="1" applyAlignment="1">
      <alignment horizontal="center"/>
    </xf>
    <xf numFmtId="0" fontId="22" fillId="0" borderId="62" xfId="42" applyFont="1" applyFill="1" applyBorder="1"/>
    <xf numFmtId="3" fontId="23" fillId="0" borderId="62" xfId="42" applyNumberFormat="1" applyFont="1" applyFill="1" applyBorder="1"/>
    <xf numFmtId="0" fontId="22" fillId="0" borderId="21" xfId="42" applyFont="1" applyFill="1" applyBorder="1" applyAlignment="1">
      <alignment horizontal="center"/>
    </xf>
    <xf numFmtId="0" fontId="22" fillId="0" borderId="62" xfId="42" applyFont="1" applyFill="1" applyBorder="1" applyAlignment="1">
      <alignment horizontal="center"/>
    </xf>
    <xf numFmtId="3" fontId="22" fillId="0" borderId="62" xfId="42" applyNumberFormat="1" applyFont="1" applyFill="1" applyBorder="1"/>
    <xf numFmtId="3" fontId="22" fillId="0" borderId="24" xfId="42" applyNumberFormat="1" applyFont="1" applyFill="1" applyBorder="1"/>
    <xf numFmtId="3" fontId="23" fillId="0" borderId="63" xfId="42" applyNumberFormat="1" applyFont="1" applyFill="1" applyBorder="1"/>
    <xf numFmtId="3" fontId="22" fillId="0" borderId="64" xfId="42" applyNumberFormat="1" applyFont="1" applyFill="1" applyBorder="1"/>
    <xf numFmtId="3" fontId="22" fillId="0" borderId="63" xfId="42" applyNumberFormat="1" applyFont="1" applyFill="1" applyBorder="1"/>
    <xf numFmtId="3" fontId="22" fillId="0" borderId="39" xfId="42" applyNumberFormat="1" applyFont="1" applyFill="1" applyBorder="1"/>
    <xf numFmtId="3" fontId="22" fillId="0" borderId="65" xfId="42" applyNumberFormat="1" applyFont="1" applyFill="1" applyBorder="1"/>
    <xf numFmtId="3" fontId="23" fillId="0" borderId="61" xfId="42" applyNumberFormat="1" applyFont="1" applyFill="1" applyBorder="1"/>
    <xf numFmtId="0" fontId="26" fillId="0" borderId="0" xfId="0" applyFont="1" applyFill="1"/>
    <xf numFmtId="16" fontId="23" fillId="0" borderId="18" xfId="42" applyNumberFormat="1" applyFont="1" applyFill="1" applyBorder="1" applyAlignment="1">
      <alignment horizontal="center"/>
    </xf>
    <xf numFmtId="0" fontId="23" fillId="0" borderId="50" xfId="42" applyFont="1" applyFill="1" applyBorder="1" applyAlignment="1">
      <alignment horizontal="center"/>
    </xf>
    <xf numFmtId="0" fontId="22" fillId="0" borderId="22" xfId="42" applyFont="1" applyFill="1" applyBorder="1"/>
    <xf numFmtId="0" fontId="22" fillId="0" borderId="59" xfId="42" applyFont="1" applyFill="1" applyBorder="1"/>
    <xf numFmtId="3" fontId="19" fillId="0" borderId="0" xfId="0" applyNumberFormat="1" applyFont="1"/>
    <xf numFmtId="0" fontId="21" fillId="0" borderId="0" xfId="42" applyFont="1" applyFill="1" applyAlignment="1">
      <alignment horizontal="center"/>
    </xf>
  </cellXfs>
  <cellStyles count="44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 customBuiltin="1"/>
    <cellStyle name="normálne 2" xfId="42" xr:uid="{00000000-0005-0000-0000-00001A000000}"/>
    <cellStyle name="normálne_Hárok1" xfId="43" xr:uid="{00000000-0005-0000-0000-00001B000000}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7DB81-154A-4E34-9114-6AF73E98D4E8}">
  <sheetPr>
    <tabColor rgb="FF92D050"/>
  </sheetPr>
  <dimension ref="A1:J99"/>
  <sheetViews>
    <sheetView tabSelected="1" zoomScale="80" zoomScaleNormal="80" workbookViewId="0">
      <selection activeCell="H6" sqref="H6"/>
    </sheetView>
  </sheetViews>
  <sheetFormatPr defaultRowHeight="14.5" x14ac:dyDescent="0.35"/>
  <cols>
    <col min="1" max="3" width="8.7265625" style="1"/>
    <col min="4" max="4" width="21.7265625" style="1" customWidth="1"/>
    <col min="5" max="8" width="10.1796875" customWidth="1"/>
    <col min="260" max="260" width="10.7265625" customWidth="1"/>
    <col min="261" max="264" width="10.1796875" customWidth="1"/>
    <col min="516" max="516" width="10.7265625" customWidth="1"/>
    <col min="517" max="520" width="10.1796875" customWidth="1"/>
    <col min="772" max="772" width="10.7265625" customWidth="1"/>
    <col min="773" max="776" width="10.1796875" customWidth="1"/>
    <col min="1028" max="1028" width="10.7265625" customWidth="1"/>
    <col min="1029" max="1032" width="10.1796875" customWidth="1"/>
    <col min="1284" max="1284" width="10.7265625" customWidth="1"/>
    <col min="1285" max="1288" width="10.1796875" customWidth="1"/>
    <col min="1540" max="1540" width="10.7265625" customWidth="1"/>
    <col min="1541" max="1544" width="10.1796875" customWidth="1"/>
    <col min="1796" max="1796" width="10.7265625" customWidth="1"/>
    <col min="1797" max="1800" width="10.1796875" customWidth="1"/>
    <col min="2052" max="2052" width="10.7265625" customWidth="1"/>
    <col min="2053" max="2056" width="10.1796875" customWidth="1"/>
    <col min="2308" max="2308" width="10.7265625" customWidth="1"/>
    <col min="2309" max="2312" width="10.1796875" customWidth="1"/>
    <col min="2564" max="2564" width="10.7265625" customWidth="1"/>
    <col min="2565" max="2568" width="10.1796875" customWidth="1"/>
    <col min="2820" max="2820" width="10.7265625" customWidth="1"/>
    <col min="2821" max="2824" width="10.1796875" customWidth="1"/>
    <col min="3076" max="3076" width="10.7265625" customWidth="1"/>
    <col min="3077" max="3080" width="10.1796875" customWidth="1"/>
    <col min="3332" max="3332" width="10.7265625" customWidth="1"/>
    <col min="3333" max="3336" width="10.1796875" customWidth="1"/>
    <col min="3588" max="3588" width="10.7265625" customWidth="1"/>
    <col min="3589" max="3592" width="10.1796875" customWidth="1"/>
    <col min="3844" max="3844" width="10.7265625" customWidth="1"/>
    <col min="3845" max="3848" width="10.1796875" customWidth="1"/>
    <col min="4100" max="4100" width="10.7265625" customWidth="1"/>
    <col min="4101" max="4104" width="10.1796875" customWidth="1"/>
    <col min="4356" max="4356" width="10.7265625" customWidth="1"/>
    <col min="4357" max="4360" width="10.1796875" customWidth="1"/>
    <col min="4612" max="4612" width="10.7265625" customWidth="1"/>
    <col min="4613" max="4616" width="10.1796875" customWidth="1"/>
    <col min="4868" max="4868" width="10.7265625" customWidth="1"/>
    <col min="4869" max="4872" width="10.1796875" customWidth="1"/>
    <col min="5124" max="5124" width="10.7265625" customWidth="1"/>
    <col min="5125" max="5128" width="10.1796875" customWidth="1"/>
    <col min="5380" max="5380" width="10.7265625" customWidth="1"/>
    <col min="5381" max="5384" width="10.1796875" customWidth="1"/>
    <col min="5636" max="5636" width="10.7265625" customWidth="1"/>
    <col min="5637" max="5640" width="10.1796875" customWidth="1"/>
    <col min="5892" max="5892" width="10.7265625" customWidth="1"/>
    <col min="5893" max="5896" width="10.1796875" customWidth="1"/>
    <col min="6148" max="6148" width="10.7265625" customWidth="1"/>
    <col min="6149" max="6152" width="10.1796875" customWidth="1"/>
    <col min="6404" max="6404" width="10.7265625" customWidth="1"/>
    <col min="6405" max="6408" width="10.1796875" customWidth="1"/>
    <col min="6660" max="6660" width="10.7265625" customWidth="1"/>
    <col min="6661" max="6664" width="10.1796875" customWidth="1"/>
    <col min="6916" max="6916" width="10.7265625" customWidth="1"/>
    <col min="6917" max="6920" width="10.1796875" customWidth="1"/>
    <col min="7172" max="7172" width="10.7265625" customWidth="1"/>
    <col min="7173" max="7176" width="10.1796875" customWidth="1"/>
    <col min="7428" max="7428" width="10.7265625" customWidth="1"/>
    <col min="7429" max="7432" width="10.1796875" customWidth="1"/>
    <col min="7684" max="7684" width="10.7265625" customWidth="1"/>
    <col min="7685" max="7688" width="10.1796875" customWidth="1"/>
    <col min="7940" max="7940" width="10.7265625" customWidth="1"/>
    <col min="7941" max="7944" width="10.1796875" customWidth="1"/>
    <col min="8196" max="8196" width="10.7265625" customWidth="1"/>
    <col min="8197" max="8200" width="10.1796875" customWidth="1"/>
    <col min="8452" max="8452" width="10.7265625" customWidth="1"/>
    <col min="8453" max="8456" width="10.1796875" customWidth="1"/>
    <col min="8708" max="8708" width="10.7265625" customWidth="1"/>
    <col min="8709" max="8712" width="10.1796875" customWidth="1"/>
    <col min="8964" max="8964" width="10.7265625" customWidth="1"/>
    <col min="8965" max="8968" width="10.1796875" customWidth="1"/>
    <col min="9220" max="9220" width="10.7265625" customWidth="1"/>
    <col min="9221" max="9224" width="10.1796875" customWidth="1"/>
    <col min="9476" max="9476" width="10.7265625" customWidth="1"/>
    <col min="9477" max="9480" width="10.1796875" customWidth="1"/>
    <col min="9732" max="9732" width="10.7265625" customWidth="1"/>
    <col min="9733" max="9736" width="10.1796875" customWidth="1"/>
    <col min="9988" max="9988" width="10.7265625" customWidth="1"/>
    <col min="9989" max="9992" width="10.1796875" customWidth="1"/>
    <col min="10244" max="10244" width="10.7265625" customWidth="1"/>
    <col min="10245" max="10248" width="10.1796875" customWidth="1"/>
    <col min="10500" max="10500" width="10.7265625" customWidth="1"/>
    <col min="10501" max="10504" width="10.1796875" customWidth="1"/>
    <col min="10756" max="10756" width="10.7265625" customWidth="1"/>
    <col min="10757" max="10760" width="10.1796875" customWidth="1"/>
    <col min="11012" max="11012" width="10.7265625" customWidth="1"/>
    <col min="11013" max="11016" width="10.1796875" customWidth="1"/>
    <col min="11268" max="11268" width="10.7265625" customWidth="1"/>
    <col min="11269" max="11272" width="10.1796875" customWidth="1"/>
    <col min="11524" max="11524" width="10.7265625" customWidth="1"/>
    <col min="11525" max="11528" width="10.1796875" customWidth="1"/>
    <col min="11780" max="11780" width="10.7265625" customWidth="1"/>
    <col min="11781" max="11784" width="10.1796875" customWidth="1"/>
    <col min="12036" max="12036" width="10.7265625" customWidth="1"/>
    <col min="12037" max="12040" width="10.1796875" customWidth="1"/>
    <col min="12292" max="12292" width="10.7265625" customWidth="1"/>
    <col min="12293" max="12296" width="10.1796875" customWidth="1"/>
    <col min="12548" max="12548" width="10.7265625" customWidth="1"/>
    <col min="12549" max="12552" width="10.1796875" customWidth="1"/>
    <col min="12804" max="12804" width="10.7265625" customWidth="1"/>
    <col min="12805" max="12808" width="10.1796875" customWidth="1"/>
    <col min="13060" max="13060" width="10.7265625" customWidth="1"/>
    <col min="13061" max="13064" width="10.1796875" customWidth="1"/>
    <col min="13316" max="13316" width="10.7265625" customWidth="1"/>
    <col min="13317" max="13320" width="10.1796875" customWidth="1"/>
    <col min="13572" max="13572" width="10.7265625" customWidth="1"/>
    <col min="13573" max="13576" width="10.1796875" customWidth="1"/>
    <col min="13828" max="13828" width="10.7265625" customWidth="1"/>
    <col min="13829" max="13832" width="10.1796875" customWidth="1"/>
    <col min="14084" max="14084" width="10.7265625" customWidth="1"/>
    <col min="14085" max="14088" width="10.1796875" customWidth="1"/>
    <col min="14340" max="14340" width="10.7265625" customWidth="1"/>
    <col min="14341" max="14344" width="10.1796875" customWidth="1"/>
    <col min="14596" max="14596" width="10.7265625" customWidth="1"/>
    <col min="14597" max="14600" width="10.1796875" customWidth="1"/>
    <col min="14852" max="14852" width="10.7265625" customWidth="1"/>
    <col min="14853" max="14856" width="10.1796875" customWidth="1"/>
    <col min="15108" max="15108" width="10.7265625" customWidth="1"/>
    <col min="15109" max="15112" width="10.1796875" customWidth="1"/>
    <col min="15364" max="15364" width="10.7265625" customWidth="1"/>
    <col min="15365" max="15368" width="10.1796875" customWidth="1"/>
    <col min="15620" max="15620" width="10.7265625" customWidth="1"/>
    <col min="15621" max="15624" width="10.1796875" customWidth="1"/>
    <col min="15876" max="15876" width="10.7265625" customWidth="1"/>
    <col min="15877" max="15880" width="10.1796875" customWidth="1"/>
    <col min="16132" max="16132" width="10.7265625" customWidth="1"/>
    <col min="16133" max="16136" width="10.1796875" customWidth="1"/>
  </cols>
  <sheetData>
    <row r="1" spans="1:10" s="3" customFormat="1" ht="11.25" customHeight="1" x14ac:dyDescent="0.2">
      <c r="A1" s="2"/>
      <c r="B1" s="2"/>
      <c r="C1" s="2"/>
      <c r="D1" s="2"/>
    </row>
    <row r="2" spans="1:10" s="5" customFormat="1" ht="15" customHeight="1" x14ac:dyDescent="0.3">
      <c r="A2" s="167" t="s">
        <v>0</v>
      </c>
      <c r="B2" s="167"/>
      <c r="C2" s="167"/>
      <c r="D2" s="167"/>
      <c r="E2" s="167"/>
      <c r="F2" s="167"/>
      <c r="G2" s="167"/>
      <c r="H2" s="167"/>
      <c r="I2" s="4"/>
      <c r="J2" s="4"/>
    </row>
    <row r="3" spans="1:10" s="3" customFormat="1" ht="12" customHeight="1" thickBot="1" x14ac:dyDescent="0.25">
      <c r="A3" s="7"/>
      <c r="B3" s="8"/>
      <c r="C3" s="9"/>
      <c r="D3" s="9"/>
      <c r="H3" s="10" t="s">
        <v>1</v>
      </c>
    </row>
    <row r="4" spans="1:10" s="3" customFormat="1" ht="11.25" customHeight="1" x14ac:dyDescent="0.25">
      <c r="A4" s="11"/>
      <c r="B4" s="12"/>
      <c r="C4" s="12"/>
      <c r="D4" s="12"/>
      <c r="E4" s="13" t="s">
        <v>2</v>
      </c>
      <c r="F4" s="14" t="s">
        <v>3</v>
      </c>
      <c r="G4" s="14" t="s">
        <v>4</v>
      </c>
      <c r="H4" s="15" t="s">
        <v>5</v>
      </c>
      <c r="J4" s="16"/>
    </row>
    <row r="5" spans="1:10" s="3" customFormat="1" ht="12" customHeight="1" thickBot="1" x14ac:dyDescent="0.3">
      <c r="A5" s="17" t="s">
        <v>6</v>
      </c>
      <c r="B5" s="18"/>
      <c r="C5" s="18"/>
      <c r="D5" s="18"/>
      <c r="E5" s="19">
        <v>2026</v>
      </c>
      <c r="F5" s="20">
        <v>2026</v>
      </c>
      <c r="G5" s="20">
        <v>2026</v>
      </c>
      <c r="H5" s="21">
        <v>2026</v>
      </c>
    </row>
    <row r="6" spans="1:10" s="3" customFormat="1" ht="11.25" customHeight="1" x14ac:dyDescent="0.2">
      <c r="A6" s="11"/>
      <c r="B6" s="12"/>
      <c r="C6" s="12"/>
      <c r="D6" s="12"/>
      <c r="E6" s="22"/>
      <c r="F6" s="23"/>
      <c r="G6" s="24"/>
      <c r="H6" s="25"/>
    </row>
    <row r="7" spans="1:10" s="3" customFormat="1" ht="11.25" customHeight="1" x14ac:dyDescent="0.25">
      <c r="A7" s="26" t="s">
        <v>7</v>
      </c>
      <c r="B7" s="27"/>
      <c r="C7" s="27"/>
      <c r="D7" s="28"/>
      <c r="E7" s="29">
        <f>SUM(E11,E26)</f>
        <v>86801826</v>
      </c>
      <c r="F7" s="30">
        <f>SUM(F11,F26)</f>
        <v>0</v>
      </c>
      <c r="G7" s="30">
        <f>SUM(G11,G26)</f>
        <v>0</v>
      </c>
      <c r="H7" s="31">
        <f>SUM(H11,H26)</f>
        <v>0</v>
      </c>
    </row>
    <row r="8" spans="1:10" s="3" customFormat="1" ht="11.25" customHeight="1" x14ac:dyDescent="0.2">
      <c r="A8" s="32" t="s">
        <v>8</v>
      </c>
      <c r="B8" s="27"/>
      <c r="C8" s="27"/>
      <c r="D8" s="27"/>
      <c r="E8" s="33" t="s">
        <v>9</v>
      </c>
      <c r="F8" s="34" t="s">
        <v>9</v>
      </c>
      <c r="G8" s="34" t="s">
        <v>9</v>
      </c>
      <c r="H8" s="35">
        <f>H7/130985118*100</f>
        <v>0</v>
      </c>
    </row>
    <row r="9" spans="1:10" s="3" customFormat="1" ht="12" customHeight="1" thickBot="1" x14ac:dyDescent="0.25">
      <c r="A9" s="32" t="s">
        <v>10</v>
      </c>
      <c r="B9" s="27"/>
      <c r="C9" s="27"/>
      <c r="D9" s="27"/>
      <c r="E9" s="36"/>
      <c r="F9" s="37"/>
      <c r="G9" s="37"/>
      <c r="H9" s="38"/>
    </row>
    <row r="10" spans="1:10" s="3" customFormat="1" ht="11.25" customHeight="1" x14ac:dyDescent="0.25">
      <c r="A10" s="39" t="s">
        <v>11</v>
      </c>
      <c r="B10" s="40"/>
      <c r="C10" s="40"/>
      <c r="D10" s="40"/>
      <c r="E10" s="41"/>
      <c r="F10" s="42"/>
      <c r="G10" s="43"/>
      <c r="H10" s="44"/>
    </row>
    <row r="11" spans="1:10" s="3" customFormat="1" ht="11.25" customHeight="1" x14ac:dyDescent="0.25">
      <c r="A11" s="45" t="s">
        <v>12</v>
      </c>
      <c r="B11" s="46"/>
      <c r="C11" s="46"/>
      <c r="D11" s="47"/>
      <c r="E11" s="48">
        <f>SUM(E13,E19)</f>
        <v>34291791</v>
      </c>
      <c r="F11" s="49">
        <f>SUM(F13,F19)</f>
        <v>0</v>
      </c>
      <c r="G11" s="49">
        <f>SUM(G13,G19)</f>
        <v>0</v>
      </c>
      <c r="H11" s="50">
        <f>SUM(H13,H19)</f>
        <v>0</v>
      </c>
    </row>
    <row r="12" spans="1:10" s="3" customFormat="1" ht="11.25" customHeight="1" x14ac:dyDescent="0.2">
      <c r="A12" s="32"/>
      <c r="B12" s="27"/>
      <c r="C12" s="27"/>
      <c r="D12" s="27"/>
      <c r="E12" s="51"/>
      <c r="F12" s="52"/>
      <c r="G12" s="52"/>
      <c r="H12" s="53"/>
    </row>
    <row r="13" spans="1:10" s="3" customFormat="1" ht="11.25" customHeight="1" x14ac:dyDescent="0.2">
      <c r="A13" s="54" t="s">
        <v>13</v>
      </c>
      <c r="B13" s="55"/>
      <c r="C13" s="55"/>
      <c r="D13" s="56"/>
      <c r="E13" s="57">
        <f>SUM(E14:E17)</f>
        <v>449434</v>
      </c>
      <c r="F13" s="58">
        <f>SUM(F14:F17)</f>
        <v>0</v>
      </c>
      <c r="G13" s="58">
        <f>SUM(G14:G17)</f>
        <v>0</v>
      </c>
      <c r="H13" s="59">
        <f>SUM(H14:H17)</f>
        <v>0</v>
      </c>
    </row>
    <row r="14" spans="1:10" s="3" customFormat="1" ht="11.25" customHeight="1" x14ac:dyDescent="0.2">
      <c r="A14" s="60" t="s">
        <v>14</v>
      </c>
      <c r="B14" s="46"/>
      <c r="C14" s="46"/>
      <c r="D14" s="55"/>
      <c r="E14" s="57">
        <v>77491</v>
      </c>
      <c r="F14" s="58"/>
      <c r="G14" s="58"/>
      <c r="H14" s="59"/>
    </row>
    <row r="15" spans="1:10" s="3" customFormat="1" ht="11.25" customHeight="1" x14ac:dyDescent="0.2">
      <c r="A15" s="60" t="s">
        <v>15</v>
      </c>
      <c r="B15" s="61"/>
      <c r="C15" s="46"/>
      <c r="D15" s="55"/>
      <c r="E15" s="57">
        <v>0</v>
      </c>
      <c r="F15" s="58"/>
      <c r="G15" s="58"/>
      <c r="H15" s="59"/>
    </row>
    <row r="16" spans="1:10" s="3" customFormat="1" ht="11.25" customHeight="1" x14ac:dyDescent="0.2">
      <c r="A16" s="60" t="s">
        <v>16</v>
      </c>
      <c r="B16" s="46"/>
      <c r="C16" s="46"/>
      <c r="D16" s="55"/>
      <c r="E16" s="57">
        <v>42553</v>
      </c>
      <c r="F16" s="58"/>
      <c r="G16" s="58"/>
      <c r="H16" s="59"/>
    </row>
    <row r="17" spans="1:8" s="3" customFormat="1" ht="11.25" customHeight="1" x14ac:dyDescent="0.2">
      <c r="A17" s="62" t="s">
        <v>17</v>
      </c>
      <c r="B17" s="55"/>
      <c r="C17" s="55"/>
      <c r="D17" s="56"/>
      <c r="E17" s="51">
        <v>329390</v>
      </c>
      <c r="F17" s="52"/>
      <c r="G17" s="52"/>
      <c r="H17" s="53"/>
    </row>
    <row r="18" spans="1:8" s="3" customFormat="1" ht="11.25" customHeight="1" x14ac:dyDescent="0.2">
      <c r="A18" s="32"/>
      <c r="B18" s="27"/>
      <c r="C18" s="27"/>
      <c r="D18" s="27"/>
      <c r="E18" s="51"/>
      <c r="F18" s="52"/>
      <c r="G18" s="52"/>
      <c r="H18" s="53"/>
    </row>
    <row r="19" spans="1:8" s="3" customFormat="1" ht="11.25" customHeight="1" x14ac:dyDescent="0.2">
      <c r="A19" s="54" t="s">
        <v>18</v>
      </c>
      <c r="B19" s="55"/>
      <c r="C19" s="55"/>
      <c r="D19" s="56"/>
      <c r="E19" s="57">
        <f>SUM(E20:E24)</f>
        <v>33842357</v>
      </c>
      <c r="F19" s="58">
        <f>SUM(F20:F24)</f>
        <v>0</v>
      </c>
      <c r="G19" s="58">
        <f>SUM(G20:G24)</f>
        <v>0</v>
      </c>
      <c r="H19" s="59">
        <f>SUM(H20:H24)</f>
        <v>0</v>
      </c>
    </row>
    <row r="20" spans="1:8" s="3" customFormat="1" ht="11.25" customHeight="1" x14ac:dyDescent="0.2">
      <c r="A20" s="60" t="s">
        <v>14</v>
      </c>
      <c r="B20" s="46"/>
      <c r="C20" s="46"/>
      <c r="D20" s="56"/>
      <c r="E20" s="57">
        <v>0</v>
      </c>
      <c r="F20" s="58"/>
      <c r="G20" s="58"/>
      <c r="H20" s="59"/>
    </row>
    <row r="21" spans="1:8" s="3" customFormat="1" ht="11.25" customHeight="1" x14ac:dyDescent="0.2">
      <c r="A21" s="60" t="s">
        <v>15</v>
      </c>
      <c r="B21" s="46"/>
      <c r="C21" s="46"/>
      <c r="D21" s="56"/>
      <c r="E21" s="57">
        <v>31654274</v>
      </c>
      <c r="F21" s="58"/>
      <c r="G21" s="58"/>
      <c r="H21" s="59"/>
    </row>
    <row r="22" spans="1:8" s="3" customFormat="1" ht="11.25" customHeight="1" x14ac:dyDescent="0.2">
      <c r="A22" s="60" t="s">
        <v>16</v>
      </c>
      <c r="B22" s="46"/>
      <c r="C22" s="46"/>
      <c r="D22" s="55"/>
      <c r="E22" s="57">
        <v>1850386</v>
      </c>
      <c r="F22" s="58"/>
      <c r="G22" s="58"/>
      <c r="H22" s="59"/>
    </row>
    <row r="23" spans="1:8" s="3" customFormat="1" ht="11.25" customHeight="1" x14ac:dyDescent="0.2">
      <c r="A23" s="62" t="s">
        <v>17</v>
      </c>
      <c r="B23" s="55"/>
      <c r="C23" s="55"/>
      <c r="D23" s="56"/>
      <c r="E23" s="57">
        <v>267213</v>
      </c>
      <c r="F23" s="58"/>
      <c r="G23" s="58"/>
      <c r="H23" s="59"/>
    </row>
    <row r="24" spans="1:8" s="3" customFormat="1" ht="11.25" customHeight="1" x14ac:dyDescent="0.2">
      <c r="A24" s="62" t="s">
        <v>19</v>
      </c>
      <c r="B24" s="55"/>
      <c r="C24" s="55"/>
      <c r="D24" s="56"/>
      <c r="E24" s="57">
        <v>70484</v>
      </c>
      <c r="F24" s="58"/>
      <c r="G24" s="58"/>
      <c r="H24" s="59"/>
    </row>
    <row r="25" spans="1:8" s="3" customFormat="1" ht="11.25" customHeight="1" x14ac:dyDescent="0.2">
      <c r="A25" s="32"/>
      <c r="B25" s="27"/>
      <c r="C25" s="27"/>
      <c r="D25" s="27"/>
      <c r="E25" s="36"/>
      <c r="F25" s="37"/>
      <c r="G25" s="37"/>
      <c r="H25" s="38"/>
    </row>
    <row r="26" spans="1:8" s="3" customFormat="1" ht="11.25" customHeight="1" x14ac:dyDescent="0.25">
      <c r="A26" s="45" t="s">
        <v>20</v>
      </c>
      <c r="B26" s="46"/>
      <c r="C26" s="46"/>
      <c r="D26" s="47"/>
      <c r="E26" s="48">
        <f>SUM(E28,E34)</f>
        <v>52510035</v>
      </c>
      <c r="F26" s="49">
        <f>SUM(F28,F34)</f>
        <v>0</v>
      </c>
      <c r="G26" s="49">
        <f>SUM(G28,G34)</f>
        <v>0</v>
      </c>
      <c r="H26" s="50">
        <f>SUM(H28,H34)</f>
        <v>0</v>
      </c>
    </row>
    <row r="27" spans="1:8" s="3" customFormat="1" ht="11.25" customHeight="1" x14ac:dyDescent="0.2">
      <c r="A27" s="32"/>
      <c r="B27" s="27"/>
      <c r="C27" s="27"/>
      <c r="D27" s="27"/>
      <c r="E27" s="51"/>
      <c r="F27" s="52"/>
      <c r="G27" s="52"/>
      <c r="H27" s="53"/>
    </row>
    <row r="28" spans="1:8" s="3" customFormat="1" ht="11.25" customHeight="1" x14ac:dyDescent="0.2">
      <c r="A28" s="54" t="s">
        <v>21</v>
      </c>
      <c r="B28" s="55"/>
      <c r="C28" s="55"/>
      <c r="D28" s="56"/>
      <c r="E28" s="57">
        <f>SUM(E29:E32)</f>
        <v>38750</v>
      </c>
      <c r="F28" s="58">
        <f>SUM(F29:F32)</f>
        <v>0</v>
      </c>
      <c r="G28" s="58">
        <f>SUM(G29:G32)</f>
        <v>0</v>
      </c>
      <c r="H28" s="59">
        <f>SUM(H29:H32)</f>
        <v>0</v>
      </c>
    </row>
    <row r="29" spans="1:8" s="3" customFormat="1" ht="11.25" customHeight="1" x14ac:dyDescent="0.2">
      <c r="A29" s="60" t="s">
        <v>14</v>
      </c>
      <c r="B29" s="46"/>
      <c r="C29" s="46"/>
      <c r="D29" s="56"/>
      <c r="E29" s="57">
        <v>37530</v>
      </c>
      <c r="F29" s="58"/>
      <c r="G29" s="58"/>
      <c r="H29" s="59"/>
    </row>
    <row r="30" spans="1:8" s="3" customFormat="1" ht="11.25" customHeight="1" x14ac:dyDescent="0.2">
      <c r="A30" s="60" t="s">
        <v>15</v>
      </c>
      <c r="B30" s="61"/>
      <c r="C30" s="46"/>
      <c r="D30" s="56"/>
      <c r="E30" s="57">
        <v>0</v>
      </c>
      <c r="F30" s="58"/>
      <c r="G30" s="58"/>
      <c r="H30" s="59"/>
    </row>
    <row r="31" spans="1:8" s="3" customFormat="1" ht="11.25" customHeight="1" x14ac:dyDescent="0.2">
      <c r="A31" s="60" t="s">
        <v>16</v>
      </c>
      <c r="B31" s="46"/>
      <c r="C31" s="46"/>
      <c r="D31" s="55"/>
      <c r="E31" s="57">
        <v>0</v>
      </c>
      <c r="F31" s="58"/>
      <c r="G31" s="58"/>
      <c r="H31" s="59"/>
    </row>
    <row r="32" spans="1:8" s="3" customFormat="1" ht="11.25" customHeight="1" x14ac:dyDescent="0.2">
      <c r="A32" s="62" t="s">
        <v>17</v>
      </c>
      <c r="B32" s="55"/>
      <c r="C32" s="55"/>
      <c r="D32" s="56"/>
      <c r="E32" s="57">
        <v>1220</v>
      </c>
      <c r="F32" s="58"/>
      <c r="G32" s="58"/>
      <c r="H32" s="59"/>
    </row>
    <row r="33" spans="1:8" s="3" customFormat="1" ht="11.25" customHeight="1" x14ac:dyDescent="0.2">
      <c r="A33" s="32"/>
      <c r="B33" s="27"/>
      <c r="C33" s="27"/>
      <c r="D33" s="27"/>
      <c r="E33" s="51"/>
      <c r="F33" s="52"/>
      <c r="G33" s="52"/>
      <c r="H33" s="53"/>
    </row>
    <row r="34" spans="1:8" s="3" customFormat="1" ht="11.25" customHeight="1" x14ac:dyDescent="0.2">
      <c r="A34" s="54" t="s">
        <v>22</v>
      </c>
      <c r="B34" s="55"/>
      <c r="C34" s="55"/>
      <c r="D34" s="56"/>
      <c r="E34" s="57">
        <f>SUM(E35:E39)</f>
        <v>52471285</v>
      </c>
      <c r="F34" s="58">
        <f>SUM(F35:F39)</f>
        <v>0</v>
      </c>
      <c r="G34" s="58">
        <f>SUM(G35:G39)</f>
        <v>0</v>
      </c>
      <c r="H34" s="59">
        <f>SUM(H35:H39)</f>
        <v>0</v>
      </c>
    </row>
    <row r="35" spans="1:8" s="3" customFormat="1" ht="11.25" customHeight="1" x14ac:dyDescent="0.2">
      <c r="A35" s="60" t="s">
        <v>14</v>
      </c>
      <c r="B35" s="46"/>
      <c r="C35" s="46"/>
      <c r="D35" s="56"/>
      <c r="E35" s="57">
        <v>0</v>
      </c>
      <c r="F35" s="58"/>
      <c r="G35" s="58"/>
      <c r="H35" s="59"/>
    </row>
    <row r="36" spans="1:8" s="3" customFormat="1" ht="11.25" customHeight="1" x14ac:dyDescent="0.2">
      <c r="A36" s="60" t="s">
        <v>15</v>
      </c>
      <c r="B36" s="46"/>
      <c r="C36" s="46"/>
      <c r="D36" s="56"/>
      <c r="E36" s="57">
        <v>46202147</v>
      </c>
      <c r="F36" s="58"/>
      <c r="G36" s="58"/>
      <c r="H36" s="59"/>
    </row>
    <row r="37" spans="1:8" s="3" customFormat="1" ht="11.25" customHeight="1" x14ac:dyDescent="0.2">
      <c r="A37" s="60" t="s">
        <v>16</v>
      </c>
      <c r="B37" s="46"/>
      <c r="C37" s="46"/>
      <c r="D37" s="55"/>
      <c r="E37" s="57">
        <v>4332159</v>
      </c>
      <c r="F37" s="58"/>
      <c r="G37" s="58"/>
      <c r="H37" s="59"/>
    </row>
    <row r="38" spans="1:8" s="3" customFormat="1" ht="11.25" customHeight="1" x14ac:dyDescent="0.2">
      <c r="A38" s="62" t="s">
        <v>17</v>
      </c>
      <c r="B38" s="55"/>
      <c r="C38" s="55"/>
      <c r="D38" s="56"/>
      <c r="E38" s="57">
        <v>1936941</v>
      </c>
      <c r="F38" s="58"/>
      <c r="G38" s="58"/>
      <c r="H38" s="59"/>
    </row>
    <row r="39" spans="1:8" s="3" customFormat="1" ht="11.25" customHeight="1" x14ac:dyDescent="0.2">
      <c r="A39" s="62" t="s">
        <v>19</v>
      </c>
      <c r="B39" s="55"/>
      <c r="C39" s="55"/>
      <c r="D39" s="56"/>
      <c r="E39" s="57">
        <v>38</v>
      </c>
      <c r="F39" s="58"/>
      <c r="G39" s="58"/>
      <c r="H39" s="59"/>
    </row>
    <row r="40" spans="1:8" s="3" customFormat="1" ht="11.25" customHeight="1" x14ac:dyDescent="0.2">
      <c r="A40" s="54"/>
      <c r="B40" s="55"/>
      <c r="C40" s="55"/>
      <c r="D40" s="55"/>
      <c r="E40" s="51"/>
      <c r="F40" s="52"/>
      <c r="G40" s="63"/>
      <c r="H40" s="64"/>
    </row>
    <row r="41" spans="1:8" s="3" customFormat="1" ht="11.25" customHeight="1" x14ac:dyDescent="0.25">
      <c r="A41" s="45" t="s">
        <v>23</v>
      </c>
      <c r="B41" s="65"/>
      <c r="C41" s="65"/>
      <c r="D41" s="47"/>
      <c r="E41" s="48">
        <f>SUM(E13,E28)</f>
        <v>488184</v>
      </c>
      <c r="F41" s="49">
        <f>SUM(F13,F28)</f>
        <v>0</v>
      </c>
      <c r="G41" s="49">
        <f>SUM(G13,G28)</f>
        <v>0</v>
      </c>
      <c r="H41" s="50">
        <f>SUM(H13,H28)</f>
        <v>0</v>
      </c>
    </row>
    <row r="42" spans="1:8" s="3" customFormat="1" ht="11.25" customHeight="1" x14ac:dyDescent="0.25">
      <c r="A42" s="66" t="s">
        <v>24</v>
      </c>
      <c r="B42" s="28"/>
      <c r="C42" s="28"/>
      <c r="D42" s="67"/>
      <c r="E42" s="57">
        <v>0</v>
      </c>
      <c r="F42" s="58">
        <v>0</v>
      </c>
      <c r="G42" s="58">
        <v>0</v>
      </c>
      <c r="H42" s="59">
        <v>0</v>
      </c>
    </row>
    <row r="43" spans="1:8" s="3" customFormat="1" ht="11.25" customHeight="1" x14ac:dyDescent="0.25">
      <c r="A43" s="68"/>
      <c r="B43" s="69"/>
      <c r="C43" s="69"/>
      <c r="D43" s="70"/>
      <c r="E43" s="71"/>
      <c r="F43" s="72"/>
      <c r="G43" s="72"/>
      <c r="H43" s="73"/>
    </row>
    <row r="44" spans="1:8" s="3" customFormat="1" ht="12" customHeight="1" thickBot="1" x14ac:dyDescent="0.3">
      <c r="A44" s="17" t="s">
        <v>25</v>
      </c>
      <c r="B44" s="18"/>
      <c r="C44" s="18"/>
      <c r="D44" s="74"/>
      <c r="E44" s="75">
        <f>SUM(E19,E34)</f>
        <v>86313642</v>
      </c>
      <c r="F44" s="76">
        <f>SUM(F19,F34)</f>
        <v>0</v>
      </c>
      <c r="G44" s="76">
        <f>SUM(G19,G34)</f>
        <v>0</v>
      </c>
      <c r="H44" s="77">
        <f>SUM(H19,H34)</f>
        <v>0</v>
      </c>
    </row>
    <row r="45" spans="1:8" s="3" customFormat="1" ht="11.25" customHeight="1" x14ac:dyDescent="0.25">
      <c r="A45" s="45" t="s">
        <v>26</v>
      </c>
      <c r="B45" s="65"/>
      <c r="C45" s="65"/>
      <c r="D45" s="47"/>
      <c r="E45" s="78"/>
      <c r="F45" s="79"/>
      <c r="G45" s="80"/>
      <c r="H45" s="81"/>
    </row>
    <row r="46" spans="1:8" s="3" customFormat="1" ht="11.25" customHeight="1" x14ac:dyDescent="0.25">
      <c r="A46" s="26" t="s">
        <v>27</v>
      </c>
      <c r="B46" s="28"/>
      <c r="C46" s="65" t="s">
        <v>28</v>
      </c>
      <c r="D46" s="67"/>
      <c r="E46" s="48">
        <f>SUM(E47:E48)</f>
        <v>115021</v>
      </c>
      <c r="F46" s="49">
        <f>SUM(F47:F48)</f>
        <v>0</v>
      </c>
      <c r="G46" s="49">
        <f>SUM(G47:G48)</f>
        <v>0</v>
      </c>
      <c r="H46" s="50">
        <f>SUM(H47:H48)</f>
        <v>0</v>
      </c>
    </row>
    <row r="47" spans="1:8" s="3" customFormat="1" ht="11.25" customHeight="1" x14ac:dyDescent="0.2">
      <c r="A47" s="54" t="s">
        <v>29</v>
      </c>
      <c r="B47" s="55"/>
      <c r="C47" s="55"/>
      <c r="D47" s="56"/>
      <c r="E47" s="51">
        <f>SUM(E14,E29)</f>
        <v>115021</v>
      </c>
      <c r="F47" s="52">
        <f>SUM(F14,F29)</f>
        <v>0</v>
      </c>
      <c r="G47" s="52">
        <f>SUM(G14,G29)</f>
        <v>0</v>
      </c>
      <c r="H47" s="53">
        <f>SUM(H14,H29)</f>
        <v>0</v>
      </c>
    </row>
    <row r="48" spans="1:8" s="3" customFormat="1" ht="11.25" customHeight="1" x14ac:dyDescent="0.2">
      <c r="A48" s="54" t="s">
        <v>30</v>
      </c>
      <c r="B48" s="55"/>
      <c r="C48" s="55"/>
      <c r="D48" s="56"/>
      <c r="E48" s="51">
        <f>SUM(E35,E20)</f>
        <v>0</v>
      </c>
      <c r="F48" s="52">
        <f>SUM(F35,F20)</f>
        <v>0</v>
      </c>
      <c r="G48" s="52">
        <f>SUM(G35,G20)</f>
        <v>0</v>
      </c>
      <c r="H48" s="53">
        <f>SUM(H35,H20)</f>
        <v>0</v>
      </c>
    </row>
    <row r="49" spans="1:8" s="3" customFormat="1" ht="11.25" customHeight="1" x14ac:dyDescent="0.2">
      <c r="A49" s="54" t="s">
        <v>31</v>
      </c>
      <c r="B49" s="55"/>
      <c r="C49" s="55"/>
      <c r="D49" s="56"/>
      <c r="E49" s="51">
        <f>SUM(E14,E20)</f>
        <v>77491</v>
      </c>
      <c r="F49" s="52">
        <f>SUM(F14,F20)</f>
        <v>0</v>
      </c>
      <c r="G49" s="52">
        <f>SUM(G14,G20)</f>
        <v>0</v>
      </c>
      <c r="H49" s="53">
        <f>SUM(H14,H20)</f>
        <v>0</v>
      </c>
    </row>
    <row r="50" spans="1:8" s="3" customFormat="1" ht="11.25" customHeight="1" x14ac:dyDescent="0.2">
      <c r="A50" s="54" t="s">
        <v>32</v>
      </c>
      <c r="B50" s="55"/>
      <c r="C50" s="55"/>
      <c r="D50" s="56"/>
      <c r="E50" s="51">
        <f>SUM(E29,E35)</f>
        <v>37530</v>
      </c>
      <c r="F50" s="52">
        <f>SUM(F29,F35)</f>
        <v>0</v>
      </c>
      <c r="G50" s="52">
        <f>SUM(G29,G35)</f>
        <v>0</v>
      </c>
      <c r="H50" s="53">
        <f>SUM(H29,H35)</f>
        <v>0</v>
      </c>
    </row>
    <row r="51" spans="1:8" s="3" customFormat="1" ht="11.25" customHeight="1" x14ac:dyDescent="0.25">
      <c r="A51" s="26"/>
      <c r="B51" s="28"/>
      <c r="C51" s="28"/>
      <c r="D51" s="67"/>
      <c r="E51" s="71"/>
      <c r="F51" s="72"/>
      <c r="G51" s="72"/>
      <c r="H51" s="73"/>
    </row>
    <row r="52" spans="1:8" s="3" customFormat="1" ht="11.25" customHeight="1" x14ac:dyDescent="0.25">
      <c r="A52" s="45" t="s">
        <v>33</v>
      </c>
      <c r="B52" s="65"/>
      <c r="C52" s="65" t="s">
        <v>34</v>
      </c>
      <c r="D52" s="47"/>
      <c r="E52" s="48">
        <f>SUM(E53:E54)</f>
        <v>77856421</v>
      </c>
      <c r="F52" s="49">
        <f>SUM(F53:F54)</f>
        <v>0</v>
      </c>
      <c r="G52" s="49">
        <f>SUM(G53:G54)</f>
        <v>0</v>
      </c>
      <c r="H52" s="50">
        <f>SUM(H53:H54)</f>
        <v>0</v>
      </c>
    </row>
    <row r="53" spans="1:8" s="3" customFormat="1" ht="11.25" customHeight="1" x14ac:dyDescent="0.25">
      <c r="A53" s="54" t="s">
        <v>35</v>
      </c>
      <c r="B53" s="55"/>
      <c r="C53" s="82"/>
      <c r="D53" s="56"/>
      <c r="E53" s="51">
        <f>SUM(E15,E30)</f>
        <v>0</v>
      </c>
      <c r="F53" s="52">
        <f>SUM(F15,F30)</f>
        <v>0</v>
      </c>
      <c r="G53" s="52">
        <f>SUM(G15,G30)</f>
        <v>0</v>
      </c>
      <c r="H53" s="53">
        <f>SUM(H15,H30)</f>
        <v>0</v>
      </c>
    </row>
    <row r="54" spans="1:8" s="3" customFormat="1" ht="11.25" customHeight="1" x14ac:dyDescent="0.25">
      <c r="A54" s="54" t="s">
        <v>36</v>
      </c>
      <c r="B54" s="55"/>
      <c r="C54" s="82"/>
      <c r="D54" s="56"/>
      <c r="E54" s="51">
        <f>SUM(E21,E36)</f>
        <v>77856421</v>
      </c>
      <c r="F54" s="52">
        <f>SUM(F21,F36)</f>
        <v>0</v>
      </c>
      <c r="G54" s="52">
        <f>SUM(G21,G36)</f>
        <v>0</v>
      </c>
      <c r="H54" s="53">
        <f>SUM(H21,H36)</f>
        <v>0</v>
      </c>
    </row>
    <row r="55" spans="1:8" s="3" customFormat="1" ht="11.25" customHeight="1" x14ac:dyDescent="0.25">
      <c r="A55" s="54" t="s">
        <v>37</v>
      </c>
      <c r="B55" s="55"/>
      <c r="C55" s="82"/>
      <c r="D55" s="56"/>
      <c r="E55" s="51">
        <f>SUM(E15,E21)</f>
        <v>31654274</v>
      </c>
      <c r="F55" s="52">
        <f>SUM(F15,F21)</f>
        <v>0</v>
      </c>
      <c r="G55" s="52">
        <f>SUM(G15,G21)</f>
        <v>0</v>
      </c>
      <c r="H55" s="53">
        <f>SUM(H15,H21)</f>
        <v>0</v>
      </c>
    </row>
    <row r="56" spans="1:8" s="3" customFormat="1" ht="11.25" customHeight="1" x14ac:dyDescent="0.25">
      <c r="A56" s="54" t="s">
        <v>38</v>
      </c>
      <c r="B56" s="55"/>
      <c r="C56" s="82"/>
      <c r="D56" s="83"/>
      <c r="E56" s="51">
        <f>SUM(E30,E36)</f>
        <v>46202147</v>
      </c>
      <c r="F56" s="52">
        <f>SUM(F30,F36)</f>
        <v>0</v>
      </c>
      <c r="G56" s="52">
        <f>SUM(G30,G36)</f>
        <v>0</v>
      </c>
      <c r="H56" s="53">
        <f>SUM(H30,H36)</f>
        <v>0</v>
      </c>
    </row>
    <row r="57" spans="1:8" s="3" customFormat="1" ht="11.25" customHeight="1" x14ac:dyDescent="0.25">
      <c r="A57" s="84"/>
      <c r="B57" s="85"/>
      <c r="C57" s="28"/>
      <c r="D57" s="67"/>
      <c r="E57" s="71"/>
      <c r="F57" s="72"/>
      <c r="G57" s="72"/>
      <c r="H57" s="73"/>
    </row>
    <row r="58" spans="1:8" s="3" customFormat="1" ht="11.25" customHeight="1" x14ac:dyDescent="0.25">
      <c r="A58" s="26" t="s">
        <v>39</v>
      </c>
      <c r="B58" s="28"/>
      <c r="C58" s="65" t="s">
        <v>40</v>
      </c>
      <c r="D58" s="67"/>
      <c r="E58" s="48">
        <f>SUM(E59:E60)</f>
        <v>8830384</v>
      </c>
      <c r="F58" s="49">
        <f>SUM(F59:F60)</f>
        <v>0</v>
      </c>
      <c r="G58" s="49">
        <f>SUM(G59:G60)</f>
        <v>0</v>
      </c>
      <c r="H58" s="50">
        <f>SUM(H59:H60)</f>
        <v>0</v>
      </c>
    </row>
    <row r="59" spans="1:8" s="3" customFormat="1" ht="11.25" customHeight="1" x14ac:dyDescent="0.2">
      <c r="A59" s="54" t="s">
        <v>41</v>
      </c>
      <c r="B59" s="55"/>
      <c r="C59" s="55"/>
      <c r="D59" s="56"/>
      <c r="E59" s="51">
        <f t="shared" ref="E59:H62" si="0">E65+E71+E77</f>
        <v>373163</v>
      </c>
      <c r="F59" s="52">
        <f t="shared" si="0"/>
        <v>0</v>
      </c>
      <c r="G59" s="52">
        <f t="shared" si="0"/>
        <v>0</v>
      </c>
      <c r="H59" s="53">
        <f t="shared" si="0"/>
        <v>0</v>
      </c>
    </row>
    <row r="60" spans="1:8" s="3" customFormat="1" ht="11.25" customHeight="1" x14ac:dyDescent="0.2">
      <c r="A60" s="54" t="s">
        <v>42</v>
      </c>
      <c r="B60" s="55"/>
      <c r="C60" s="55"/>
      <c r="D60" s="56"/>
      <c r="E60" s="51">
        <f t="shared" si="0"/>
        <v>8457221</v>
      </c>
      <c r="F60" s="52">
        <f t="shared" si="0"/>
        <v>0</v>
      </c>
      <c r="G60" s="52">
        <f t="shared" si="0"/>
        <v>0</v>
      </c>
      <c r="H60" s="53">
        <f t="shared" si="0"/>
        <v>0</v>
      </c>
    </row>
    <row r="61" spans="1:8" s="3" customFormat="1" ht="11.25" customHeight="1" x14ac:dyDescent="0.2">
      <c r="A61" s="54" t="s">
        <v>43</v>
      </c>
      <c r="B61" s="55"/>
      <c r="C61" s="55"/>
      <c r="D61" s="56"/>
      <c r="E61" s="51">
        <f t="shared" si="0"/>
        <v>2560026</v>
      </c>
      <c r="F61" s="52">
        <f t="shared" si="0"/>
        <v>0</v>
      </c>
      <c r="G61" s="52">
        <f t="shared" si="0"/>
        <v>0</v>
      </c>
      <c r="H61" s="53">
        <f t="shared" si="0"/>
        <v>0</v>
      </c>
    </row>
    <row r="62" spans="1:8" s="3" customFormat="1" ht="11.25" customHeight="1" x14ac:dyDescent="0.2">
      <c r="A62" s="54" t="s">
        <v>44</v>
      </c>
      <c r="B62" s="55"/>
      <c r="C62" s="55"/>
      <c r="D62" s="56"/>
      <c r="E62" s="51">
        <f t="shared" si="0"/>
        <v>6270358</v>
      </c>
      <c r="F62" s="52">
        <f t="shared" si="0"/>
        <v>0</v>
      </c>
      <c r="G62" s="52">
        <f t="shared" si="0"/>
        <v>0</v>
      </c>
      <c r="H62" s="53">
        <f t="shared" si="0"/>
        <v>0</v>
      </c>
    </row>
    <row r="63" spans="1:8" s="3" customFormat="1" ht="11.25" customHeight="1" x14ac:dyDescent="0.2">
      <c r="A63" s="84"/>
      <c r="B63" s="85"/>
      <c r="C63" s="85"/>
      <c r="D63" s="70"/>
      <c r="E63" s="71"/>
      <c r="F63" s="72"/>
      <c r="G63" s="72"/>
      <c r="H63" s="73"/>
    </row>
    <row r="64" spans="1:8" s="3" customFormat="1" ht="11.25" customHeight="1" x14ac:dyDescent="0.25">
      <c r="A64" s="45" t="s">
        <v>45</v>
      </c>
      <c r="B64" s="65"/>
      <c r="C64" s="65" t="s">
        <v>46</v>
      </c>
      <c r="D64" s="47"/>
      <c r="E64" s="48">
        <f>SUM(E65:E66)</f>
        <v>6225098</v>
      </c>
      <c r="F64" s="49">
        <f>SUM(F65:F66)</f>
        <v>0</v>
      </c>
      <c r="G64" s="49">
        <f>SUM(G65:G66)</f>
        <v>0</v>
      </c>
      <c r="H64" s="50">
        <f>SUM(H65:H66)</f>
        <v>0</v>
      </c>
    </row>
    <row r="65" spans="1:8" s="3" customFormat="1" ht="11.25" customHeight="1" x14ac:dyDescent="0.25">
      <c r="A65" s="54" t="s">
        <v>47</v>
      </c>
      <c r="B65" s="55"/>
      <c r="C65" s="82"/>
      <c r="D65" s="55"/>
      <c r="E65" s="51">
        <f>SUM(E16,E31)</f>
        <v>42553</v>
      </c>
      <c r="F65" s="52">
        <f>SUM(F16,F31)</f>
        <v>0</v>
      </c>
      <c r="G65" s="52">
        <f>SUM(G16,G31)</f>
        <v>0</v>
      </c>
      <c r="H65" s="53">
        <f>SUM(H16,H31)</f>
        <v>0</v>
      </c>
    </row>
    <row r="66" spans="1:8" s="3" customFormat="1" ht="11.25" customHeight="1" x14ac:dyDescent="0.25">
      <c r="A66" s="54" t="s">
        <v>48</v>
      </c>
      <c r="B66" s="55"/>
      <c r="C66" s="82"/>
      <c r="D66" s="55"/>
      <c r="E66" s="51">
        <f>SUM(E22,E37)</f>
        <v>6182545</v>
      </c>
      <c r="F66" s="52">
        <f>SUM(F22,F37)</f>
        <v>0</v>
      </c>
      <c r="G66" s="52">
        <f>SUM(G22,G37)</f>
        <v>0</v>
      </c>
      <c r="H66" s="53">
        <f>SUM(H22,H37)</f>
        <v>0</v>
      </c>
    </row>
    <row r="67" spans="1:8" s="3" customFormat="1" ht="11.25" customHeight="1" x14ac:dyDescent="0.25">
      <c r="A67" s="54" t="s">
        <v>49</v>
      </c>
      <c r="B67" s="55"/>
      <c r="C67" s="82"/>
      <c r="D67" s="55"/>
      <c r="E67" s="51">
        <f>SUM(E16,E22)</f>
        <v>1892939</v>
      </c>
      <c r="F67" s="52">
        <f>SUM(F16,F22)</f>
        <v>0</v>
      </c>
      <c r="G67" s="52">
        <f>SUM(G16,G22)</f>
        <v>0</v>
      </c>
      <c r="H67" s="53">
        <f>SUM(H16,H22)</f>
        <v>0</v>
      </c>
    </row>
    <row r="68" spans="1:8" s="3" customFormat="1" ht="11.25" customHeight="1" x14ac:dyDescent="0.25">
      <c r="A68" s="54" t="s">
        <v>50</v>
      </c>
      <c r="B68" s="55"/>
      <c r="C68" s="82"/>
      <c r="D68" s="55"/>
      <c r="E68" s="51">
        <f>SUM(E31,E37)</f>
        <v>4332159</v>
      </c>
      <c r="F68" s="52">
        <f>SUM(F31,F37)</f>
        <v>0</v>
      </c>
      <c r="G68" s="52">
        <f>SUM(G31,G37)</f>
        <v>0</v>
      </c>
      <c r="H68" s="53">
        <f>SUM(H31,H37)</f>
        <v>0</v>
      </c>
    </row>
    <row r="69" spans="1:8" s="3" customFormat="1" ht="11.25" customHeight="1" x14ac:dyDescent="0.25">
      <c r="A69" s="68"/>
      <c r="B69" s="69"/>
      <c r="C69" s="69"/>
      <c r="D69" s="70" t="s">
        <v>51</v>
      </c>
      <c r="E69" s="71"/>
      <c r="F69" s="72"/>
      <c r="G69" s="72"/>
      <c r="H69" s="73"/>
    </row>
    <row r="70" spans="1:8" s="3" customFormat="1" ht="11.25" customHeight="1" x14ac:dyDescent="0.25">
      <c r="A70" s="45" t="s">
        <v>52</v>
      </c>
      <c r="B70" s="65"/>
      <c r="C70" s="65"/>
      <c r="D70" s="47"/>
      <c r="E70" s="48">
        <f>SUM(E71:E72)</f>
        <v>2534764</v>
      </c>
      <c r="F70" s="49">
        <f>SUM(F71:F72)</f>
        <v>0</v>
      </c>
      <c r="G70" s="49">
        <f>SUM(G71:G72)</f>
        <v>0</v>
      </c>
      <c r="H70" s="50">
        <f>SUM(H71:H72)</f>
        <v>0</v>
      </c>
    </row>
    <row r="71" spans="1:8" s="3" customFormat="1" ht="11.25" customHeight="1" x14ac:dyDescent="0.25">
      <c r="A71" s="54" t="s">
        <v>53</v>
      </c>
      <c r="B71" s="55"/>
      <c r="C71" s="82"/>
      <c r="D71" s="55"/>
      <c r="E71" s="51">
        <f>SUM(E17,E32)</f>
        <v>330610</v>
      </c>
      <c r="F71" s="52">
        <f>SUM(F17,F32)</f>
        <v>0</v>
      </c>
      <c r="G71" s="52">
        <f>SUM(G17,G32)</f>
        <v>0</v>
      </c>
      <c r="H71" s="53">
        <f>SUM(H17,H32)</f>
        <v>0</v>
      </c>
    </row>
    <row r="72" spans="1:8" s="3" customFormat="1" ht="11.25" customHeight="1" x14ac:dyDescent="0.25">
      <c r="A72" s="54" t="s">
        <v>54</v>
      </c>
      <c r="B72" s="55"/>
      <c r="C72" s="82"/>
      <c r="D72" s="55"/>
      <c r="E72" s="51">
        <f>SUM(E23,E38)</f>
        <v>2204154</v>
      </c>
      <c r="F72" s="52">
        <f>SUM(F23,F38)</f>
        <v>0</v>
      </c>
      <c r="G72" s="52">
        <f>SUM(G23,G38)</f>
        <v>0</v>
      </c>
      <c r="H72" s="53">
        <f>SUM(H23,H38)</f>
        <v>0</v>
      </c>
    </row>
    <row r="73" spans="1:8" s="3" customFormat="1" ht="11.25" customHeight="1" x14ac:dyDescent="0.25">
      <c r="A73" s="54" t="s">
        <v>55</v>
      </c>
      <c r="B73" s="55"/>
      <c r="C73" s="82"/>
      <c r="D73" s="55"/>
      <c r="E73" s="51">
        <f>SUM(E17,E23)</f>
        <v>596603</v>
      </c>
      <c r="F73" s="52">
        <f>SUM(F17,F23)</f>
        <v>0</v>
      </c>
      <c r="G73" s="52">
        <f>SUM(G17,G23)</f>
        <v>0</v>
      </c>
      <c r="H73" s="53">
        <f>SUM(H17,H23)</f>
        <v>0</v>
      </c>
    </row>
    <row r="74" spans="1:8" s="3" customFormat="1" ht="11.25" customHeight="1" x14ac:dyDescent="0.25">
      <c r="A74" s="54" t="s">
        <v>56</v>
      </c>
      <c r="B74" s="55"/>
      <c r="C74" s="82"/>
      <c r="D74" s="55"/>
      <c r="E74" s="51">
        <f>E32+E38</f>
        <v>1938161</v>
      </c>
      <c r="F74" s="52">
        <f>F32+F38</f>
        <v>0</v>
      </c>
      <c r="G74" s="52">
        <f>G32+G38</f>
        <v>0</v>
      </c>
      <c r="H74" s="53">
        <f>H32+H38</f>
        <v>0</v>
      </c>
    </row>
    <row r="75" spans="1:8" s="3" customFormat="1" ht="11.25" customHeight="1" x14ac:dyDescent="0.25">
      <c r="A75" s="32"/>
      <c r="B75" s="27"/>
      <c r="C75" s="28"/>
      <c r="D75" s="27"/>
      <c r="E75" s="36"/>
      <c r="F75" s="37"/>
      <c r="G75" s="37"/>
      <c r="H75" s="38"/>
    </row>
    <row r="76" spans="1:8" s="3" customFormat="1" ht="11.25" customHeight="1" x14ac:dyDescent="0.25">
      <c r="A76" s="45" t="s">
        <v>57</v>
      </c>
      <c r="B76" s="65"/>
      <c r="C76" s="65"/>
      <c r="D76" s="47"/>
      <c r="E76" s="48">
        <f>SUM(E77:E78)</f>
        <v>70522</v>
      </c>
      <c r="F76" s="49">
        <f>SUM(F77:F78)</f>
        <v>0</v>
      </c>
      <c r="G76" s="49">
        <f>SUM(G77:G78)</f>
        <v>0</v>
      </c>
      <c r="H76" s="50">
        <f>SUM(H77:H78)</f>
        <v>0</v>
      </c>
    </row>
    <row r="77" spans="1:8" s="3" customFormat="1" ht="11.25" customHeight="1" x14ac:dyDescent="0.25">
      <c r="A77" s="54" t="s">
        <v>58</v>
      </c>
      <c r="B77" s="55"/>
      <c r="C77" s="82"/>
      <c r="D77" s="55"/>
      <c r="E77" s="51"/>
      <c r="F77" s="52"/>
      <c r="G77" s="52"/>
      <c r="H77" s="53"/>
    </row>
    <row r="78" spans="1:8" s="3" customFormat="1" ht="11.25" customHeight="1" x14ac:dyDescent="0.25">
      <c r="A78" s="54" t="s">
        <v>59</v>
      </c>
      <c r="B78" s="55"/>
      <c r="C78" s="82"/>
      <c r="D78" s="55"/>
      <c r="E78" s="51">
        <f>E24+E39</f>
        <v>70522</v>
      </c>
      <c r="F78" s="52">
        <f>F24+F39</f>
        <v>0</v>
      </c>
      <c r="G78" s="52">
        <f>G24+G39</f>
        <v>0</v>
      </c>
      <c r="H78" s="53">
        <f>H24+H39</f>
        <v>0</v>
      </c>
    </row>
    <row r="79" spans="1:8" s="3" customFormat="1" ht="11.25" customHeight="1" x14ac:dyDescent="0.25">
      <c r="A79" s="54" t="s">
        <v>60</v>
      </c>
      <c r="B79" s="55"/>
      <c r="C79" s="82"/>
      <c r="D79" s="55"/>
      <c r="E79" s="51">
        <f>E24</f>
        <v>70484</v>
      </c>
      <c r="F79" s="52">
        <f>F24</f>
        <v>0</v>
      </c>
      <c r="G79" s="52">
        <f>G24</f>
        <v>0</v>
      </c>
      <c r="H79" s="53">
        <f>H24</f>
        <v>0</v>
      </c>
    </row>
    <row r="80" spans="1:8" s="3" customFormat="1" ht="11.25" customHeight="1" x14ac:dyDescent="0.25">
      <c r="A80" s="54" t="s">
        <v>61</v>
      </c>
      <c r="B80" s="55"/>
      <c r="C80" s="82"/>
      <c r="D80" s="55"/>
      <c r="E80" s="51">
        <f>E39</f>
        <v>38</v>
      </c>
      <c r="F80" s="52">
        <f>F39</f>
        <v>0</v>
      </c>
      <c r="G80" s="52">
        <f>G39</f>
        <v>0</v>
      </c>
      <c r="H80" s="53">
        <f>H39</f>
        <v>0</v>
      </c>
    </row>
    <row r="81" spans="1:8" s="3" customFormat="1" ht="12" customHeight="1" thickBot="1" x14ac:dyDescent="0.25">
      <c r="A81" s="86"/>
      <c r="B81" s="87"/>
      <c r="C81" s="87"/>
      <c r="D81" s="87"/>
      <c r="E81" s="88"/>
      <c r="F81" s="89"/>
      <c r="G81" s="89"/>
      <c r="H81" s="90"/>
    </row>
    <row r="82" spans="1:8" s="3" customFormat="1" ht="11.25" customHeight="1" x14ac:dyDescent="0.25">
      <c r="A82" s="91" t="s">
        <v>62</v>
      </c>
      <c r="B82" s="92"/>
      <c r="C82" s="92"/>
      <c r="D82" s="93"/>
      <c r="E82" s="94">
        <f>SUM(E85,E83)</f>
        <v>86801826</v>
      </c>
      <c r="F82" s="95">
        <f>SUM(F85,F83)</f>
        <v>0</v>
      </c>
      <c r="G82" s="95">
        <f>SUM(G85,G83)</f>
        <v>0</v>
      </c>
      <c r="H82" s="96">
        <f>SUM(H85,H83)</f>
        <v>0</v>
      </c>
    </row>
    <row r="83" spans="1:8" s="3" customFormat="1" ht="11.25" customHeight="1" x14ac:dyDescent="0.25">
      <c r="A83" s="97" t="s">
        <v>63</v>
      </c>
      <c r="B83" s="98"/>
      <c r="C83" s="98"/>
      <c r="D83" s="99"/>
      <c r="E83" s="94">
        <v>86152084</v>
      </c>
      <c r="F83" s="95"/>
      <c r="G83" s="95"/>
      <c r="H83" s="96"/>
    </row>
    <row r="84" spans="1:8" s="3" customFormat="1" ht="11.25" customHeight="1" x14ac:dyDescent="0.25">
      <c r="A84" s="97" t="s">
        <v>64</v>
      </c>
      <c r="B84" s="98"/>
      <c r="C84" s="98"/>
      <c r="D84" s="98"/>
      <c r="E84" s="100" t="s">
        <v>9</v>
      </c>
      <c r="F84" s="101" t="s">
        <v>9</v>
      </c>
      <c r="G84" s="101" t="s">
        <v>9</v>
      </c>
      <c r="H84" s="102" t="s">
        <v>9</v>
      </c>
    </row>
    <row r="85" spans="1:8" s="3" customFormat="1" ht="11.25" customHeight="1" x14ac:dyDescent="0.25">
      <c r="A85" s="97" t="s">
        <v>65</v>
      </c>
      <c r="B85" s="98"/>
      <c r="C85" s="98"/>
      <c r="D85" s="98"/>
      <c r="E85" s="103">
        <f>SUM(E86:E92)</f>
        <v>649742</v>
      </c>
      <c r="F85" s="104">
        <f>SUM(F86:F92)</f>
        <v>0</v>
      </c>
      <c r="G85" s="104">
        <f>SUM(G86:G92)</f>
        <v>0</v>
      </c>
      <c r="H85" s="105">
        <f>SUM(H86:H92)</f>
        <v>0</v>
      </c>
    </row>
    <row r="86" spans="1:8" s="3" customFormat="1" ht="11.25" customHeight="1" x14ac:dyDescent="0.2">
      <c r="A86" s="106" t="s">
        <v>66</v>
      </c>
      <c r="B86" s="107"/>
      <c r="C86" s="107"/>
      <c r="D86" s="108"/>
      <c r="E86" s="100" t="s">
        <v>9</v>
      </c>
      <c r="F86" s="109" t="s">
        <v>9</v>
      </c>
      <c r="G86" s="109" t="s">
        <v>9</v>
      </c>
      <c r="H86" s="102" t="s">
        <v>9</v>
      </c>
    </row>
    <row r="87" spans="1:8" s="3" customFormat="1" ht="11.25" customHeight="1" x14ac:dyDescent="0.2">
      <c r="A87" s="110" t="s">
        <v>67</v>
      </c>
      <c r="B87" s="108"/>
      <c r="C87" s="108"/>
      <c r="D87" s="111"/>
      <c r="E87" s="112">
        <v>96</v>
      </c>
      <c r="F87" s="113"/>
      <c r="G87" s="113"/>
      <c r="H87" s="114"/>
    </row>
    <row r="88" spans="1:8" s="3" customFormat="1" ht="11.25" customHeight="1" x14ac:dyDescent="0.2">
      <c r="A88" s="110" t="s">
        <v>68</v>
      </c>
      <c r="B88" s="108"/>
      <c r="C88" s="108"/>
      <c r="D88" s="111"/>
      <c r="E88" s="112">
        <v>801</v>
      </c>
      <c r="F88" s="115"/>
      <c r="G88" s="115"/>
      <c r="H88" s="116"/>
    </row>
    <row r="89" spans="1:8" s="3" customFormat="1" ht="11.25" customHeight="1" x14ac:dyDescent="0.2">
      <c r="A89" s="110" t="s">
        <v>69</v>
      </c>
      <c r="B89" s="117"/>
      <c r="C89" s="117"/>
      <c r="D89" s="118"/>
      <c r="E89" s="119">
        <v>648840</v>
      </c>
      <c r="F89" s="115"/>
      <c r="G89" s="115"/>
      <c r="H89" s="116"/>
    </row>
    <row r="90" spans="1:8" s="3" customFormat="1" ht="11.25" customHeight="1" x14ac:dyDescent="0.2">
      <c r="A90" s="110" t="s">
        <v>70</v>
      </c>
      <c r="B90" s="117"/>
      <c r="C90" s="117"/>
      <c r="D90" s="120"/>
      <c r="E90" s="121">
        <v>5</v>
      </c>
      <c r="F90" s="115"/>
      <c r="G90" s="115"/>
      <c r="H90" s="116"/>
    </row>
    <row r="91" spans="1:8" s="3" customFormat="1" ht="11.25" customHeight="1" x14ac:dyDescent="0.2">
      <c r="A91" s="110" t="s">
        <v>71</v>
      </c>
      <c r="B91" s="117"/>
      <c r="C91" s="117"/>
      <c r="D91" s="117"/>
      <c r="E91" s="121">
        <v>0</v>
      </c>
      <c r="F91" s="115"/>
      <c r="G91" s="115"/>
      <c r="H91" s="116"/>
    </row>
    <row r="92" spans="1:8" s="3" customFormat="1" ht="11.25" customHeight="1" x14ac:dyDescent="0.2">
      <c r="A92" s="122" t="s">
        <v>72</v>
      </c>
      <c r="B92" s="123"/>
      <c r="C92" s="123"/>
      <c r="D92" s="124"/>
      <c r="E92" s="125">
        <v>0</v>
      </c>
      <c r="F92" s="115"/>
      <c r="G92" s="115"/>
      <c r="H92" s="116"/>
    </row>
    <row r="93" spans="1:8" s="3" customFormat="1" ht="12" customHeight="1" thickBot="1" x14ac:dyDescent="0.25">
      <c r="A93" s="126"/>
      <c r="B93" s="127"/>
      <c r="C93" s="127"/>
      <c r="D93" s="128"/>
      <c r="E93" s="129"/>
      <c r="F93" s="130"/>
      <c r="G93" s="130"/>
      <c r="H93" s="131"/>
    </row>
    <row r="94" spans="1:8" ht="15" customHeight="1" x14ac:dyDescent="0.35">
      <c r="A94" s="132" t="s">
        <v>73</v>
      </c>
      <c r="B94" s="6"/>
    </row>
    <row r="95" spans="1:8" ht="15" customHeight="1" x14ac:dyDescent="0.35">
      <c r="A95" s="133" t="s">
        <v>74</v>
      </c>
      <c r="B95" s="6"/>
      <c r="E95" s="134"/>
    </row>
    <row r="96" spans="1:8" ht="15" customHeight="1" x14ac:dyDescent="0.35"/>
    <row r="97" spans="1:8" ht="15" customHeight="1" x14ac:dyDescent="0.35"/>
    <row r="98" spans="1:8" ht="15" customHeight="1" x14ac:dyDescent="0.35">
      <c r="A98" s="135" t="s">
        <v>75</v>
      </c>
      <c r="B98" s="135"/>
      <c r="C98" s="135"/>
      <c r="D98" s="135"/>
      <c r="E98" s="136">
        <f>E7-E82</f>
        <v>0</v>
      </c>
      <c r="F98" s="136">
        <f>F7-F82</f>
        <v>0</v>
      </c>
      <c r="G98" s="136">
        <f>G7-G82</f>
        <v>0</v>
      </c>
      <c r="H98" s="136">
        <f>H7-H82</f>
        <v>0</v>
      </c>
    </row>
    <row r="99" spans="1:8" ht="15" customHeight="1" x14ac:dyDescent="0.35">
      <c r="E99" s="137"/>
      <c r="F99" s="137"/>
      <c r="G99" s="137"/>
      <c r="H99" s="137"/>
    </row>
  </sheetData>
  <mergeCells count="1">
    <mergeCell ref="A2:H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51"/>
  </sheetPr>
  <dimension ref="A1:J98"/>
  <sheetViews>
    <sheetView zoomScale="90" workbookViewId="0">
      <selection activeCell="E7" sqref="E7"/>
    </sheetView>
  </sheetViews>
  <sheetFormatPr defaultRowHeight="15" customHeight="1" x14ac:dyDescent="0.35"/>
  <cols>
    <col min="1" max="3" width="9.1796875" style="1"/>
    <col min="4" max="4" width="19" style="1" customWidth="1"/>
    <col min="5" max="8" width="10.1796875" customWidth="1"/>
    <col min="260" max="260" width="10.7265625" customWidth="1"/>
    <col min="261" max="264" width="10.1796875" customWidth="1"/>
    <col min="516" max="516" width="10.7265625" customWidth="1"/>
    <col min="517" max="520" width="10.1796875" customWidth="1"/>
    <col min="772" max="772" width="10.7265625" customWidth="1"/>
    <col min="773" max="776" width="10.1796875" customWidth="1"/>
    <col min="1028" max="1028" width="10.7265625" customWidth="1"/>
    <col min="1029" max="1032" width="10.1796875" customWidth="1"/>
    <col min="1284" max="1284" width="10.7265625" customWidth="1"/>
    <col min="1285" max="1288" width="10.1796875" customWidth="1"/>
    <col min="1540" max="1540" width="10.7265625" customWidth="1"/>
    <col min="1541" max="1544" width="10.1796875" customWidth="1"/>
    <col min="1796" max="1796" width="10.7265625" customWidth="1"/>
    <col min="1797" max="1800" width="10.1796875" customWidth="1"/>
    <col min="2052" max="2052" width="10.7265625" customWidth="1"/>
    <col min="2053" max="2056" width="10.1796875" customWidth="1"/>
    <col min="2308" max="2308" width="10.7265625" customWidth="1"/>
    <col min="2309" max="2312" width="10.1796875" customWidth="1"/>
    <col min="2564" max="2564" width="10.7265625" customWidth="1"/>
    <col min="2565" max="2568" width="10.1796875" customWidth="1"/>
    <col min="2820" max="2820" width="10.7265625" customWidth="1"/>
    <col min="2821" max="2824" width="10.1796875" customWidth="1"/>
    <col min="3076" max="3076" width="10.7265625" customWidth="1"/>
    <col min="3077" max="3080" width="10.1796875" customWidth="1"/>
    <col min="3332" max="3332" width="10.7265625" customWidth="1"/>
    <col min="3333" max="3336" width="10.1796875" customWidth="1"/>
    <col min="3588" max="3588" width="10.7265625" customWidth="1"/>
    <col min="3589" max="3592" width="10.1796875" customWidth="1"/>
    <col min="3844" max="3844" width="10.7265625" customWidth="1"/>
    <col min="3845" max="3848" width="10.1796875" customWidth="1"/>
    <col min="4100" max="4100" width="10.7265625" customWidth="1"/>
    <col min="4101" max="4104" width="10.1796875" customWidth="1"/>
    <col min="4356" max="4356" width="10.7265625" customWidth="1"/>
    <col min="4357" max="4360" width="10.1796875" customWidth="1"/>
    <col min="4612" max="4612" width="10.7265625" customWidth="1"/>
    <col min="4613" max="4616" width="10.1796875" customWidth="1"/>
    <col min="4868" max="4868" width="10.7265625" customWidth="1"/>
    <col min="4869" max="4872" width="10.1796875" customWidth="1"/>
    <col min="5124" max="5124" width="10.7265625" customWidth="1"/>
    <col min="5125" max="5128" width="10.1796875" customWidth="1"/>
    <col min="5380" max="5380" width="10.7265625" customWidth="1"/>
    <col min="5381" max="5384" width="10.1796875" customWidth="1"/>
    <col min="5636" max="5636" width="10.7265625" customWidth="1"/>
    <col min="5637" max="5640" width="10.1796875" customWidth="1"/>
    <col min="5892" max="5892" width="10.7265625" customWidth="1"/>
    <col min="5893" max="5896" width="10.1796875" customWidth="1"/>
    <col min="6148" max="6148" width="10.7265625" customWidth="1"/>
    <col min="6149" max="6152" width="10.1796875" customWidth="1"/>
    <col min="6404" max="6404" width="10.7265625" customWidth="1"/>
    <col min="6405" max="6408" width="10.1796875" customWidth="1"/>
    <col min="6660" max="6660" width="10.7265625" customWidth="1"/>
    <col min="6661" max="6664" width="10.1796875" customWidth="1"/>
    <col min="6916" max="6916" width="10.7265625" customWidth="1"/>
    <col min="6917" max="6920" width="10.1796875" customWidth="1"/>
    <col min="7172" max="7172" width="10.7265625" customWidth="1"/>
    <col min="7173" max="7176" width="10.1796875" customWidth="1"/>
    <col min="7428" max="7428" width="10.7265625" customWidth="1"/>
    <col min="7429" max="7432" width="10.1796875" customWidth="1"/>
    <col min="7684" max="7684" width="10.7265625" customWidth="1"/>
    <col min="7685" max="7688" width="10.1796875" customWidth="1"/>
    <col min="7940" max="7940" width="10.7265625" customWidth="1"/>
    <col min="7941" max="7944" width="10.1796875" customWidth="1"/>
    <col min="8196" max="8196" width="10.7265625" customWidth="1"/>
    <col min="8197" max="8200" width="10.1796875" customWidth="1"/>
    <col min="8452" max="8452" width="10.7265625" customWidth="1"/>
    <col min="8453" max="8456" width="10.1796875" customWidth="1"/>
    <col min="8708" max="8708" width="10.7265625" customWidth="1"/>
    <col min="8709" max="8712" width="10.1796875" customWidth="1"/>
    <col min="8964" max="8964" width="10.7265625" customWidth="1"/>
    <col min="8965" max="8968" width="10.1796875" customWidth="1"/>
    <col min="9220" max="9220" width="10.7265625" customWidth="1"/>
    <col min="9221" max="9224" width="10.1796875" customWidth="1"/>
    <col min="9476" max="9476" width="10.7265625" customWidth="1"/>
    <col min="9477" max="9480" width="10.1796875" customWidth="1"/>
    <col min="9732" max="9732" width="10.7265625" customWidth="1"/>
    <col min="9733" max="9736" width="10.1796875" customWidth="1"/>
    <col min="9988" max="9988" width="10.7265625" customWidth="1"/>
    <col min="9989" max="9992" width="10.1796875" customWidth="1"/>
    <col min="10244" max="10244" width="10.7265625" customWidth="1"/>
    <col min="10245" max="10248" width="10.1796875" customWidth="1"/>
    <col min="10500" max="10500" width="10.7265625" customWidth="1"/>
    <col min="10501" max="10504" width="10.1796875" customWidth="1"/>
    <col min="10756" max="10756" width="10.7265625" customWidth="1"/>
    <col min="10757" max="10760" width="10.1796875" customWidth="1"/>
    <col min="11012" max="11012" width="10.7265625" customWidth="1"/>
    <col min="11013" max="11016" width="10.1796875" customWidth="1"/>
    <col min="11268" max="11268" width="10.7265625" customWidth="1"/>
    <col min="11269" max="11272" width="10.1796875" customWidth="1"/>
    <col min="11524" max="11524" width="10.7265625" customWidth="1"/>
    <col min="11525" max="11528" width="10.1796875" customWidth="1"/>
    <col min="11780" max="11780" width="10.7265625" customWidth="1"/>
    <col min="11781" max="11784" width="10.1796875" customWidth="1"/>
    <col min="12036" max="12036" width="10.7265625" customWidth="1"/>
    <col min="12037" max="12040" width="10.1796875" customWidth="1"/>
    <col min="12292" max="12292" width="10.7265625" customWidth="1"/>
    <col min="12293" max="12296" width="10.1796875" customWidth="1"/>
    <col min="12548" max="12548" width="10.7265625" customWidth="1"/>
    <col min="12549" max="12552" width="10.1796875" customWidth="1"/>
    <col min="12804" max="12804" width="10.7265625" customWidth="1"/>
    <col min="12805" max="12808" width="10.1796875" customWidth="1"/>
    <col min="13060" max="13060" width="10.7265625" customWidth="1"/>
    <col min="13061" max="13064" width="10.1796875" customWidth="1"/>
    <col min="13316" max="13316" width="10.7265625" customWidth="1"/>
    <col min="13317" max="13320" width="10.1796875" customWidth="1"/>
    <col min="13572" max="13572" width="10.7265625" customWidth="1"/>
    <col min="13573" max="13576" width="10.1796875" customWidth="1"/>
    <col min="13828" max="13828" width="10.7265625" customWidth="1"/>
    <col min="13829" max="13832" width="10.1796875" customWidth="1"/>
    <col min="14084" max="14084" width="10.7265625" customWidth="1"/>
    <col min="14085" max="14088" width="10.1796875" customWidth="1"/>
    <col min="14340" max="14340" width="10.7265625" customWidth="1"/>
    <col min="14341" max="14344" width="10.1796875" customWidth="1"/>
    <col min="14596" max="14596" width="10.7265625" customWidth="1"/>
    <col min="14597" max="14600" width="10.1796875" customWidth="1"/>
    <col min="14852" max="14852" width="10.7265625" customWidth="1"/>
    <col min="14853" max="14856" width="10.1796875" customWidth="1"/>
    <col min="15108" max="15108" width="10.7265625" customWidth="1"/>
    <col min="15109" max="15112" width="10.1796875" customWidth="1"/>
    <col min="15364" max="15364" width="10.7265625" customWidth="1"/>
    <col min="15365" max="15368" width="10.1796875" customWidth="1"/>
    <col min="15620" max="15620" width="10.7265625" customWidth="1"/>
    <col min="15621" max="15624" width="10.1796875" customWidth="1"/>
    <col min="15876" max="15876" width="10.7265625" customWidth="1"/>
    <col min="15877" max="15880" width="10.1796875" customWidth="1"/>
    <col min="16132" max="16132" width="10.7265625" customWidth="1"/>
    <col min="16133" max="16136" width="10.1796875" customWidth="1"/>
  </cols>
  <sheetData>
    <row r="1" spans="1:10" s="3" customFormat="1" ht="11.25" customHeight="1" x14ac:dyDescent="0.2">
      <c r="A1" s="2"/>
      <c r="B1" s="2"/>
      <c r="C1" s="2"/>
      <c r="D1" s="2"/>
    </row>
    <row r="2" spans="1:10" s="5" customFormat="1" ht="15" customHeight="1" x14ac:dyDescent="0.3">
      <c r="A2" s="167" t="s">
        <v>0</v>
      </c>
      <c r="B2" s="167"/>
      <c r="C2" s="167"/>
      <c r="D2" s="167"/>
      <c r="E2" s="167"/>
      <c r="F2" s="167"/>
      <c r="G2" s="167"/>
      <c r="H2" s="167"/>
      <c r="I2" s="4"/>
      <c r="J2" s="4"/>
    </row>
    <row r="3" spans="1:10" s="3" customFormat="1" ht="12" customHeight="1" thickBot="1" x14ac:dyDescent="0.25">
      <c r="A3" s="7"/>
      <c r="B3" s="8"/>
      <c r="C3" s="9"/>
      <c r="D3" s="9"/>
      <c r="H3" s="10" t="s">
        <v>1</v>
      </c>
    </row>
    <row r="4" spans="1:10" s="3" customFormat="1" ht="11.25" customHeight="1" x14ac:dyDescent="0.25">
      <c r="A4" s="11"/>
      <c r="B4" s="12"/>
      <c r="C4" s="12"/>
      <c r="D4" s="12"/>
      <c r="E4" s="13" t="s">
        <v>2</v>
      </c>
      <c r="F4" s="14" t="s">
        <v>3</v>
      </c>
      <c r="G4" s="14" t="s">
        <v>4</v>
      </c>
      <c r="H4" s="15" t="s">
        <v>5</v>
      </c>
      <c r="J4" s="16"/>
    </row>
    <row r="5" spans="1:10" s="3" customFormat="1" ht="12" customHeight="1" thickBot="1" x14ac:dyDescent="0.3">
      <c r="A5" s="17" t="s">
        <v>6</v>
      </c>
      <c r="B5" s="18"/>
      <c r="C5" s="18"/>
      <c r="D5" s="18"/>
      <c r="E5" s="19">
        <v>2017</v>
      </c>
      <c r="F5" s="20">
        <v>2017</v>
      </c>
      <c r="G5" s="20">
        <v>2017</v>
      </c>
      <c r="H5" s="21">
        <v>2017</v>
      </c>
    </row>
    <row r="6" spans="1:10" s="3" customFormat="1" ht="11.25" customHeight="1" x14ac:dyDescent="0.2">
      <c r="A6" s="11"/>
      <c r="B6" s="12"/>
      <c r="C6" s="12"/>
      <c r="D6" s="12"/>
      <c r="E6" s="22"/>
      <c r="F6" s="23"/>
      <c r="G6" s="24"/>
      <c r="H6" s="25"/>
    </row>
    <row r="7" spans="1:10" s="3" customFormat="1" ht="11.25" customHeight="1" x14ac:dyDescent="0.25">
      <c r="A7" s="26" t="s">
        <v>7</v>
      </c>
      <c r="B7" s="27"/>
      <c r="C7" s="27"/>
      <c r="D7" s="28"/>
      <c r="E7" s="29">
        <f>SUM(E11,E26)</f>
        <v>44137821</v>
      </c>
      <c r="F7" s="30">
        <f>SUM(F11,F26)</f>
        <v>43199294</v>
      </c>
      <c r="G7" s="30">
        <f>SUM(G11,G26)</f>
        <v>43423150</v>
      </c>
      <c r="H7" s="31">
        <f>SUM(H11,H26)</f>
        <v>43653938</v>
      </c>
    </row>
    <row r="8" spans="1:10" s="3" customFormat="1" ht="11.25" customHeight="1" x14ac:dyDescent="0.2">
      <c r="A8" s="32" t="s">
        <v>8</v>
      </c>
      <c r="B8" s="27"/>
      <c r="C8" s="27"/>
      <c r="D8" s="27"/>
      <c r="E8" s="33" t="s">
        <v>9</v>
      </c>
      <c r="F8" s="34" t="s">
        <v>9</v>
      </c>
      <c r="G8" s="34" t="s">
        <v>9</v>
      </c>
      <c r="H8" s="35">
        <f>H7/84960370*100</f>
        <v>51.38153000039901</v>
      </c>
    </row>
    <row r="9" spans="1:10" s="3" customFormat="1" ht="12" customHeight="1" thickBot="1" x14ac:dyDescent="0.25">
      <c r="A9" s="32" t="s">
        <v>10</v>
      </c>
      <c r="B9" s="27"/>
      <c r="C9" s="27"/>
      <c r="D9" s="27"/>
      <c r="E9" s="36"/>
      <c r="F9" s="37"/>
      <c r="G9" s="37"/>
      <c r="H9" s="38"/>
    </row>
    <row r="10" spans="1:10" s="3" customFormat="1" ht="11.25" customHeight="1" x14ac:dyDescent="0.25">
      <c r="A10" s="39" t="s">
        <v>11</v>
      </c>
      <c r="B10" s="40"/>
      <c r="C10" s="40"/>
      <c r="D10" s="40"/>
      <c r="E10" s="41"/>
      <c r="F10" s="42"/>
      <c r="G10" s="43"/>
      <c r="H10" s="44"/>
    </row>
    <row r="11" spans="1:10" s="3" customFormat="1" ht="11.25" customHeight="1" x14ac:dyDescent="0.25">
      <c r="A11" s="45" t="s">
        <v>12</v>
      </c>
      <c r="B11" s="46"/>
      <c r="C11" s="46"/>
      <c r="D11" s="47"/>
      <c r="E11" s="48">
        <f>SUM(E13,E19)</f>
        <v>20467118</v>
      </c>
      <c r="F11" s="49">
        <f>SUM(F13,F19)</f>
        <v>20536761</v>
      </c>
      <c r="G11" s="49">
        <f>SUM(G13,G19)</f>
        <v>18726206</v>
      </c>
      <c r="H11" s="50">
        <f>SUM(H13,H19)</f>
        <v>18742100</v>
      </c>
    </row>
    <row r="12" spans="1:10" s="3" customFormat="1" ht="11.25" customHeight="1" x14ac:dyDescent="0.2">
      <c r="A12" s="32"/>
      <c r="B12" s="27"/>
      <c r="C12" s="27"/>
      <c r="D12" s="27"/>
      <c r="E12" s="51"/>
      <c r="F12" s="52"/>
      <c r="G12" s="52"/>
      <c r="H12" s="53"/>
    </row>
    <row r="13" spans="1:10" s="3" customFormat="1" ht="11.25" customHeight="1" x14ac:dyDescent="0.2">
      <c r="A13" s="54" t="s">
        <v>13</v>
      </c>
      <c r="B13" s="55"/>
      <c r="C13" s="55"/>
      <c r="D13" s="56"/>
      <c r="E13" s="57">
        <f>SUM(E14:E17)</f>
        <v>617266</v>
      </c>
      <c r="F13" s="58">
        <f>SUM(F14:F17)</f>
        <v>613180</v>
      </c>
      <c r="G13" s="58">
        <f>SUM(G14:G17)</f>
        <v>580047</v>
      </c>
      <c r="H13" s="59">
        <f>SUM(H14:H17)</f>
        <v>200491</v>
      </c>
    </row>
    <row r="14" spans="1:10" s="3" customFormat="1" ht="11.25" customHeight="1" x14ac:dyDescent="0.2">
      <c r="A14" s="60" t="s">
        <v>14</v>
      </c>
      <c r="B14" s="46"/>
      <c r="C14" s="46"/>
      <c r="D14" s="55"/>
      <c r="E14" s="57">
        <v>39478</v>
      </c>
      <c r="F14" s="58">
        <v>41482</v>
      </c>
      <c r="G14" s="58">
        <v>40010</v>
      </c>
      <c r="H14" s="59">
        <v>42826</v>
      </c>
    </row>
    <row r="15" spans="1:10" s="3" customFormat="1" ht="11.25" customHeight="1" x14ac:dyDescent="0.2">
      <c r="A15" s="60" t="s">
        <v>15</v>
      </c>
      <c r="B15" s="61"/>
      <c r="C15" s="46"/>
      <c r="D15" s="55"/>
      <c r="E15" s="57">
        <v>441401</v>
      </c>
      <c r="F15" s="58">
        <v>441401</v>
      </c>
      <c r="G15" s="58">
        <v>407679</v>
      </c>
      <c r="H15" s="59">
        <v>2</v>
      </c>
    </row>
    <row r="16" spans="1:10" s="3" customFormat="1" ht="11.25" customHeight="1" x14ac:dyDescent="0.2">
      <c r="A16" s="60" t="s">
        <v>16</v>
      </c>
      <c r="B16" s="46"/>
      <c r="C16" s="46"/>
      <c r="D16" s="55"/>
      <c r="E16" s="57">
        <v>50813</v>
      </c>
      <c r="F16" s="58">
        <v>49490</v>
      </c>
      <c r="G16" s="58">
        <v>32886</v>
      </c>
      <c r="H16" s="59">
        <v>32488</v>
      </c>
    </row>
    <row r="17" spans="1:8" s="3" customFormat="1" ht="11.25" customHeight="1" x14ac:dyDescent="0.2">
      <c r="A17" s="62" t="s">
        <v>17</v>
      </c>
      <c r="B17" s="55"/>
      <c r="C17" s="55"/>
      <c r="D17" s="56"/>
      <c r="E17" s="51">
        <v>85574</v>
      </c>
      <c r="F17" s="52">
        <v>80807</v>
      </c>
      <c r="G17" s="52">
        <v>99472</v>
      </c>
      <c r="H17" s="53">
        <v>125175</v>
      </c>
    </row>
    <row r="18" spans="1:8" s="3" customFormat="1" ht="11.25" customHeight="1" x14ac:dyDescent="0.2">
      <c r="A18" s="32"/>
      <c r="B18" s="27"/>
      <c r="C18" s="27"/>
      <c r="D18" s="27"/>
      <c r="E18" s="51"/>
      <c r="F18" s="52"/>
      <c r="G18" s="52"/>
      <c r="H18" s="53"/>
    </row>
    <row r="19" spans="1:8" s="3" customFormat="1" ht="11.25" customHeight="1" x14ac:dyDescent="0.2">
      <c r="A19" s="54" t="s">
        <v>18</v>
      </c>
      <c r="B19" s="55"/>
      <c r="C19" s="55"/>
      <c r="D19" s="56"/>
      <c r="E19" s="57">
        <f>SUM(E20:E24)</f>
        <v>19849852</v>
      </c>
      <c r="F19" s="58">
        <f>SUM(F20:F24)</f>
        <v>19923581</v>
      </c>
      <c r="G19" s="58">
        <f>SUM(G20:G24)</f>
        <v>18146159</v>
      </c>
      <c r="H19" s="59">
        <f>SUM(H20:H24)</f>
        <v>18541609</v>
      </c>
    </row>
    <row r="20" spans="1:8" s="3" customFormat="1" ht="11.25" customHeight="1" x14ac:dyDescent="0.2">
      <c r="A20" s="60" t="s">
        <v>14</v>
      </c>
      <c r="B20" s="46"/>
      <c r="C20" s="46"/>
      <c r="D20" s="56"/>
      <c r="E20" s="57">
        <v>0</v>
      </c>
      <c r="F20" s="58">
        <v>0</v>
      </c>
      <c r="G20" s="58">
        <v>0</v>
      </c>
      <c r="H20" s="59">
        <v>0</v>
      </c>
    </row>
    <row r="21" spans="1:8" s="3" customFormat="1" ht="11.25" customHeight="1" x14ac:dyDescent="0.2">
      <c r="A21" s="60" t="s">
        <v>15</v>
      </c>
      <c r="B21" s="46"/>
      <c r="C21" s="46"/>
      <c r="D21" s="56"/>
      <c r="E21" s="57">
        <v>18008591</v>
      </c>
      <c r="F21" s="58">
        <v>18124138</v>
      </c>
      <c r="G21" s="58">
        <v>16330282</v>
      </c>
      <c r="H21" s="59">
        <v>16622640</v>
      </c>
    </row>
    <row r="22" spans="1:8" s="3" customFormat="1" ht="11.25" customHeight="1" x14ac:dyDescent="0.2">
      <c r="A22" s="60" t="s">
        <v>16</v>
      </c>
      <c r="B22" s="46"/>
      <c r="C22" s="46"/>
      <c r="D22" s="55"/>
      <c r="E22" s="57">
        <v>1381847</v>
      </c>
      <c r="F22" s="58">
        <v>1339992</v>
      </c>
      <c r="G22" s="58">
        <v>1347743</v>
      </c>
      <c r="H22" s="59">
        <v>1389497</v>
      </c>
    </row>
    <row r="23" spans="1:8" s="3" customFormat="1" ht="11.25" customHeight="1" x14ac:dyDescent="0.2">
      <c r="A23" s="62" t="s">
        <v>17</v>
      </c>
      <c r="B23" s="55"/>
      <c r="C23" s="55"/>
      <c r="D23" s="56"/>
      <c r="E23" s="57">
        <v>392430</v>
      </c>
      <c r="F23" s="58">
        <v>390718</v>
      </c>
      <c r="G23" s="58">
        <v>401129</v>
      </c>
      <c r="H23" s="59">
        <v>466163</v>
      </c>
    </row>
    <row r="24" spans="1:8" s="3" customFormat="1" ht="11.25" customHeight="1" x14ac:dyDescent="0.2">
      <c r="A24" s="62" t="s">
        <v>19</v>
      </c>
      <c r="B24" s="55"/>
      <c r="C24" s="55"/>
      <c r="D24" s="56"/>
      <c r="E24" s="57">
        <v>66984</v>
      </c>
      <c r="F24" s="58">
        <v>68733</v>
      </c>
      <c r="G24" s="58">
        <v>67005</v>
      </c>
      <c r="H24" s="59">
        <v>63309</v>
      </c>
    </row>
    <row r="25" spans="1:8" s="3" customFormat="1" ht="11.25" customHeight="1" x14ac:dyDescent="0.2">
      <c r="A25" s="32"/>
      <c r="B25" s="27"/>
      <c r="C25" s="27"/>
      <c r="D25" s="27"/>
      <c r="E25" s="36"/>
      <c r="F25" s="37"/>
      <c r="G25" s="37"/>
      <c r="H25" s="38"/>
    </row>
    <row r="26" spans="1:8" s="3" customFormat="1" ht="11.25" customHeight="1" x14ac:dyDescent="0.25">
      <c r="A26" s="45" t="s">
        <v>20</v>
      </c>
      <c r="B26" s="46"/>
      <c r="C26" s="46"/>
      <c r="D26" s="47"/>
      <c r="E26" s="48">
        <f>SUM(E28,E34)</f>
        <v>23670703</v>
      </c>
      <c r="F26" s="49">
        <f>SUM(F28,F34)</f>
        <v>22662533</v>
      </c>
      <c r="G26" s="49">
        <f>SUM(G28,G34)</f>
        <v>24696944</v>
      </c>
      <c r="H26" s="50">
        <f>SUM(H28,H34)</f>
        <v>24911838</v>
      </c>
    </row>
    <row r="27" spans="1:8" s="3" customFormat="1" ht="11.25" customHeight="1" x14ac:dyDescent="0.2">
      <c r="A27" s="32"/>
      <c r="B27" s="27"/>
      <c r="C27" s="27"/>
      <c r="D27" s="27"/>
      <c r="E27" s="51"/>
      <c r="F27" s="52"/>
      <c r="G27" s="52"/>
      <c r="H27" s="53"/>
    </row>
    <row r="28" spans="1:8" s="3" customFormat="1" ht="11.25" customHeight="1" x14ac:dyDescent="0.2">
      <c r="A28" s="54" t="s">
        <v>21</v>
      </c>
      <c r="B28" s="55"/>
      <c r="C28" s="55"/>
      <c r="D28" s="56"/>
      <c r="E28" s="57">
        <f>SUM(E29:E32)</f>
        <v>1157062</v>
      </c>
      <c r="F28" s="58">
        <f>SUM(F29:F32)</f>
        <v>1045724</v>
      </c>
      <c r="G28" s="58">
        <f>SUM(G29:G32)</f>
        <v>975201</v>
      </c>
      <c r="H28" s="59">
        <f>SUM(H29:H32)</f>
        <v>20129</v>
      </c>
    </row>
    <row r="29" spans="1:8" s="3" customFormat="1" ht="11.25" customHeight="1" x14ac:dyDescent="0.2">
      <c r="A29" s="60" t="s">
        <v>14</v>
      </c>
      <c r="B29" s="46"/>
      <c r="C29" s="46"/>
      <c r="D29" s="56"/>
      <c r="E29" s="57">
        <v>228530</v>
      </c>
      <c r="F29" s="58">
        <v>118010</v>
      </c>
      <c r="G29" s="58">
        <v>14540</v>
      </c>
      <c r="H29" s="59">
        <v>2650</v>
      </c>
    </row>
    <row r="30" spans="1:8" s="3" customFormat="1" ht="11.25" customHeight="1" x14ac:dyDescent="0.2">
      <c r="A30" s="60" t="s">
        <v>15</v>
      </c>
      <c r="B30" s="61"/>
      <c r="C30" s="46"/>
      <c r="D30" s="56"/>
      <c r="E30" s="57">
        <v>758599</v>
      </c>
      <c r="F30" s="58">
        <v>758599</v>
      </c>
      <c r="G30" s="58">
        <v>792324</v>
      </c>
      <c r="H30" s="59">
        <v>0</v>
      </c>
    </row>
    <row r="31" spans="1:8" s="3" customFormat="1" ht="11.25" customHeight="1" x14ac:dyDescent="0.2">
      <c r="A31" s="60" t="s">
        <v>16</v>
      </c>
      <c r="B31" s="46"/>
      <c r="C31" s="46"/>
      <c r="D31" s="55"/>
      <c r="E31" s="57">
        <v>19633</v>
      </c>
      <c r="F31" s="58">
        <v>18815</v>
      </c>
      <c r="G31" s="58">
        <v>17997</v>
      </c>
      <c r="H31" s="59">
        <v>17179</v>
      </c>
    </row>
    <row r="32" spans="1:8" s="3" customFormat="1" ht="11.25" customHeight="1" x14ac:dyDescent="0.2">
      <c r="A32" s="62" t="s">
        <v>17</v>
      </c>
      <c r="B32" s="55"/>
      <c r="C32" s="55"/>
      <c r="D32" s="56"/>
      <c r="E32" s="57">
        <v>150300</v>
      </c>
      <c r="F32" s="58">
        <v>150300</v>
      </c>
      <c r="G32" s="58">
        <v>150340</v>
      </c>
      <c r="H32" s="59">
        <v>300</v>
      </c>
    </row>
    <row r="33" spans="1:8" s="3" customFormat="1" ht="11.25" customHeight="1" x14ac:dyDescent="0.2">
      <c r="A33" s="32"/>
      <c r="B33" s="27"/>
      <c r="C33" s="27"/>
      <c r="D33" s="27"/>
      <c r="E33" s="51"/>
      <c r="F33" s="52"/>
      <c r="G33" s="52"/>
      <c r="H33" s="53"/>
    </row>
    <row r="34" spans="1:8" s="3" customFormat="1" ht="11.25" customHeight="1" x14ac:dyDescent="0.2">
      <c r="A34" s="54" t="s">
        <v>22</v>
      </c>
      <c r="B34" s="55"/>
      <c r="C34" s="55"/>
      <c r="D34" s="56"/>
      <c r="E34" s="57">
        <f>SUM(E35:E39)</f>
        <v>22513641</v>
      </c>
      <c r="F34" s="58">
        <f>SUM(F35:F39)</f>
        <v>21616809</v>
      </c>
      <c r="G34" s="58">
        <f>SUM(G35:G39)</f>
        <v>23721743</v>
      </c>
      <c r="H34" s="59">
        <f>SUM(H35:H39)</f>
        <v>24891709</v>
      </c>
    </row>
    <row r="35" spans="1:8" s="3" customFormat="1" ht="11.25" customHeight="1" x14ac:dyDescent="0.2">
      <c r="A35" s="60" t="s">
        <v>14</v>
      </c>
      <c r="B35" s="46"/>
      <c r="C35" s="46"/>
      <c r="D35" s="56"/>
      <c r="E35" s="57">
        <v>0</v>
      </c>
      <c r="F35" s="58">
        <v>0</v>
      </c>
      <c r="G35" s="58">
        <v>0</v>
      </c>
      <c r="H35" s="59">
        <v>0</v>
      </c>
    </row>
    <row r="36" spans="1:8" s="3" customFormat="1" ht="11.25" customHeight="1" x14ac:dyDescent="0.2">
      <c r="A36" s="60" t="s">
        <v>15</v>
      </c>
      <c r="B36" s="46"/>
      <c r="C36" s="46"/>
      <c r="D36" s="56"/>
      <c r="E36" s="57">
        <v>18062588</v>
      </c>
      <c r="F36" s="58">
        <v>17154709</v>
      </c>
      <c r="G36" s="58">
        <v>19259437</v>
      </c>
      <c r="H36" s="59">
        <v>20425731</v>
      </c>
    </row>
    <row r="37" spans="1:8" s="3" customFormat="1" ht="11.25" customHeight="1" x14ac:dyDescent="0.2">
      <c r="A37" s="60" t="s">
        <v>16</v>
      </c>
      <c r="B37" s="46"/>
      <c r="C37" s="46"/>
      <c r="D37" s="55"/>
      <c r="E37" s="57">
        <v>2470276</v>
      </c>
      <c r="F37" s="58">
        <v>2501258</v>
      </c>
      <c r="G37" s="58">
        <v>2498646</v>
      </c>
      <c r="H37" s="59">
        <v>2499506</v>
      </c>
    </row>
    <row r="38" spans="1:8" s="3" customFormat="1" ht="11.25" customHeight="1" x14ac:dyDescent="0.2">
      <c r="A38" s="62" t="s">
        <v>17</v>
      </c>
      <c r="B38" s="55"/>
      <c r="C38" s="55"/>
      <c r="D38" s="56"/>
      <c r="E38" s="57">
        <v>1980771</v>
      </c>
      <c r="F38" s="58">
        <v>1960815</v>
      </c>
      <c r="G38" s="58">
        <v>1963624</v>
      </c>
      <c r="H38" s="59">
        <v>1966461</v>
      </c>
    </row>
    <row r="39" spans="1:8" s="3" customFormat="1" ht="11.25" customHeight="1" x14ac:dyDescent="0.2">
      <c r="A39" s="62" t="s">
        <v>19</v>
      </c>
      <c r="B39" s="55"/>
      <c r="C39" s="55"/>
      <c r="D39" s="56"/>
      <c r="E39" s="57">
        <v>6</v>
      </c>
      <c r="F39" s="58">
        <v>27</v>
      </c>
      <c r="G39" s="58">
        <v>36</v>
      </c>
      <c r="H39" s="59">
        <v>11</v>
      </c>
    </row>
    <row r="40" spans="1:8" s="3" customFormat="1" ht="11.25" customHeight="1" x14ac:dyDescent="0.2">
      <c r="A40" s="54"/>
      <c r="B40" s="55"/>
      <c r="C40" s="55"/>
      <c r="D40" s="55"/>
      <c r="E40" s="51"/>
      <c r="F40" s="52"/>
      <c r="G40" s="63"/>
      <c r="H40" s="64"/>
    </row>
    <row r="41" spans="1:8" s="3" customFormat="1" ht="11.25" customHeight="1" x14ac:dyDescent="0.25">
      <c r="A41" s="45" t="s">
        <v>23</v>
      </c>
      <c r="B41" s="65"/>
      <c r="C41" s="65"/>
      <c r="D41" s="47"/>
      <c r="E41" s="48">
        <f>SUM(E13,E28)</f>
        <v>1774328</v>
      </c>
      <c r="F41" s="49">
        <f>SUM(F13,F28)</f>
        <v>1658904</v>
      </c>
      <c r="G41" s="49">
        <f>SUM(G13,G28)</f>
        <v>1555248</v>
      </c>
      <c r="H41" s="50">
        <f>SUM(H13,H28)</f>
        <v>220620</v>
      </c>
    </row>
    <row r="42" spans="1:8" s="3" customFormat="1" ht="11.25" customHeight="1" x14ac:dyDescent="0.25">
      <c r="A42" s="66" t="s">
        <v>24</v>
      </c>
      <c r="B42" s="28"/>
      <c r="C42" s="28"/>
      <c r="D42" s="67"/>
      <c r="E42" s="57">
        <v>1200000</v>
      </c>
      <c r="F42" s="58">
        <v>1200000</v>
      </c>
      <c r="G42" s="58">
        <v>1200000</v>
      </c>
      <c r="H42" s="59">
        <v>0</v>
      </c>
    </row>
    <row r="43" spans="1:8" s="3" customFormat="1" ht="11.25" customHeight="1" x14ac:dyDescent="0.25">
      <c r="A43" s="68"/>
      <c r="B43" s="69"/>
      <c r="C43" s="69"/>
      <c r="D43" s="70"/>
      <c r="E43" s="71"/>
      <c r="F43" s="72"/>
      <c r="G43" s="72"/>
      <c r="H43" s="73"/>
    </row>
    <row r="44" spans="1:8" s="3" customFormat="1" ht="12" customHeight="1" thickBot="1" x14ac:dyDescent="0.3">
      <c r="A44" s="17" t="s">
        <v>25</v>
      </c>
      <c r="B44" s="18"/>
      <c r="C44" s="18"/>
      <c r="D44" s="74"/>
      <c r="E44" s="75">
        <f>SUM(E19,E34)</f>
        <v>42363493</v>
      </c>
      <c r="F44" s="76">
        <f>SUM(F19,F34)</f>
        <v>41540390</v>
      </c>
      <c r="G44" s="76">
        <f>SUM(G19,G34)</f>
        <v>41867902</v>
      </c>
      <c r="H44" s="77">
        <f>SUM(H19,H34)</f>
        <v>43433318</v>
      </c>
    </row>
    <row r="45" spans="1:8" s="3" customFormat="1" ht="11.25" customHeight="1" x14ac:dyDescent="0.25">
      <c r="A45" s="45" t="s">
        <v>26</v>
      </c>
      <c r="B45" s="65"/>
      <c r="C45" s="65"/>
      <c r="D45" s="47"/>
      <c r="E45" s="78"/>
      <c r="F45" s="79"/>
      <c r="G45" s="80"/>
      <c r="H45" s="81"/>
    </row>
    <row r="46" spans="1:8" s="3" customFormat="1" ht="11.25" customHeight="1" x14ac:dyDescent="0.25">
      <c r="A46" s="26" t="s">
        <v>27</v>
      </c>
      <c r="B46" s="28"/>
      <c r="C46" s="65" t="s">
        <v>28</v>
      </c>
      <c r="D46" s="67"/>
      <c r="E46" s="48">
        <f>SUM(E47:E48)</f>
        <v>268008</v>
      </c>
      <c r="F46" s="49">
        <f>SUM(F47:F48)</f>
        <v>159492</v>
      </c>
      <c r="G46" s="49">
        <f>SUM(G47:G48)</f>
        <v>54550</v>
      </c>
      <c r="H46" s="50">
        <f>SUM(H47:H48)</f>
        <v>45476</v>
      </c>
    </row>
    <row r="47" spans="1:8" s="3" customFormat="1" ht="11.25" customHeight="1" x14ac:dyDescent="0.2">
      <c r="A47" s="54" t="s">
        <v>29</v>
      </c>
      <c r="B47" s="55"/>
      <c r="C47" s="55"/>
      <c r="D47" s="56"/>
      <c r="E47" s="51">
        <f>E14+E29</f>
        <v>268008</v>
      </c>
      <c r="F47" s="52">
        <f>F14+F29</f>
        <v>159492</v>
      </c>
      <c r="G47" s="52">
        <f>G14+G29</f>
        <v>54550</v>
      </c>
      <c r="H47" s="53">
        <f>H14+H29</f>
        <v>45476</v>
      </c>
    </row>
    <row r="48" spans="1:8" s="3" customFormat="1" ht="11.25" customHeight="1" x14ac:dyDescent="0.2">
      <c r="A48" s="54" t="s">
        <v>30</v>
      </c>
      <c r="B48" s="55"/>
      <c r="C48" s="55"/>
      <c r="D48" s="56"/>
      <c r="E48" s="51">
        <f>E20+E35</f>
        <v>0</v>
      </c>
      <c r="F48" s="52">
        <f>F20+F35</f>
        <v>0</v>
      </c>
      <c r="G48" s="52">
        <f>G20+G35</f>
        <v>0</v>
      </c>
      <c r="H48" s="53">
        <f>H20+H35</f>
        <v>0</v>
      </c>
    </row>
    <row r="49" spans="1:8" s="3" customFormat="1" ht="11.25" customHeight="1" x14ac:dyDescent="0.2">
      <c r="A49" s="54" t="s">
        <v>31</v>
      </c>
      <c r="B49" s="55"/>
      <c r="C49" s="55"/>
      <c r="D49" s="56"/>
      <c r="E49" s="51">
        <f>E14+E20</f>
        <v>39478</v>
      </c>
      <c r="F49" s="52">
        <f>F14+F20</f>
        <v>41482</v>
      </c>
      <c r="G49" s="52">
        <f>G14+G20</f>
        <v>40010</v>
      </c>
      <c r="H49" s="53">
        <f>H14+H20</f>
        <v>42826</v>
      </c>
    </row>
    <row r="50" spans="1:8" s="3" customFormat="1" ht="11.25" customHeight="1" x14ac:dyDescent="0.2">
      <c r="A50" s="54" t="s">
        <v>32</v>
      </c>
      <c r="B50" s="55"/>
      <c r="C50" s="55"/>
      <c r="D50" s="56"/>
      <c r="E50" s="51">
        <f>E29+E35</f>
        <v>228530</v>
      </c>
      <c r="F50" s="52">
        <f>F29+F35</f>
        <v>118010</v>
      </c>
      <c r="G50" s="52">
        <f>G29+G35</f>
        <v>14540</v>
      </c>
      <c r="H50" s="53">
        <f>H29+H35</f>
        <v>2650</v>
      </c>
    </row>
    <row r="51" spans="1:8" s="3" customFormat="1" ht="11.25" customHeight="1" x14ac:dyDescent="0.25">
      <c r="A51" s="26"/>
      <c r="B51" s="28"/>
      <c r="C51" s="28"/>
      <c r="D51" s="67"/>
      <c r="E51" s="71"/>
      <c r="F51" s="72"/>
      <c r="G51" s="72"/>
      <c r="H51" s="73"/>
    </row>
    <row r="52" spans="1:8" s="3" customFormat="1" ht="11.25" customHeight="1" x14ac:dyDescent="0.25">
      <c r="A52" s="45" t="s">
        <v>33</v>
      </c>
      <c r="B52" s="65"/>
      <c r="C52" s="65" t="s">
        <v>34</v>
      </c>
      <c r="D52" s="47"/>
      <c r="E52" s="48">
        <f>SUM(E53:E54)</f>
        <v>37271179</v>
      </c>
      <c r="F52" s="49">
        <f>SUM(F53:F54)</f>
        <v>36478847</v>
      </c>
      <c r="G52" s="49">
        <f>SUM(G53:G54)</f>
        <v>36789722</v>
      </c>
      <c r="H52" s="50">
        <f>SUM(H53:H54)</f>
        <v>37048373</v>
      </c>
    </row>
    <row r="53" spans="1:8" s="3" customFormat="1" ht="11.25" customHeight="1" x14ac:dyDescent="0.25">
      <c r="A53" s="54" t="s">
        <v>35</v>
      </c>
      <c r="B53" s="55"/>
      <c r="C53" s="82"/>
      <c r="D53" s="56"/>
      <c r="E53" s="51">
        <f>SUM(E15+E30)</f>
        <v>1200000</v>
      </c>
      <c r="F53" s="52">
        <f>SUM(F15+F30)</f>
        <v>1200000</v>
      </c>
      <c r="G53" s="52">
        <f>SUM(G15+G30)</f>
        <v>1200003</v>
      </c>
      <c r="H53" s="53">
        <f>SUM(H15+H30)</f>
        <v>2</v>
      </c>
    </row>
    <row r="54" spans="1:8" s="3" customFormat="1" ht="11.25" customHeight="1" x14ac:dyDescent="0.25">
      <c r="A54" s="54" t="s">
        <v>36</v>
      </c>
      <c r="B54" s="55"/>
      <c r="C54" s="82"/>
      <c r="D54" s="56"/>
      <c r="E54" s="51">
        <f>SUM(E21+E36)</f>
        <v>36071179</v>
      </c>
      <c r="F54" s="52">
        <f>SUM(F21+F36)</f>
        <v>35278847</v>
      </c>
      <c r="G54" s="52">
        <f>SUM(G21+G36)</f>
        <v>35589719</v>
      </c>
      <c r="H54" s="53">
        <f>SUM(H21+H36)</f>
        <v>37048371</v>
      </c>
    </row>
    <row r="55" spans="1:8" s="3" customFormat="1" ht="11.25" customHeight="1" x14ac:dyDescent="0.25">
      <c r="A55" s="54" t="s">
        <v>37</v>
      </c>
      <c r="B55" s="55"/>
      <c r="C55" s="82"/>
      <c r="D55" s="56"/>
      <c r="E55" s="51">
        <f>SUM(E15+E21)</f>
        <v>18449992</v>
      </c>
      <c r="F55" s="52">
        <f>SUM(F15+F21)</f>
        <v>18565539</v>
      </c>
      <c r="G55" s="52">
        <f>SUM(G15+G21)</f>
        <v>16737961</v>
      </c>
      <c r="H55" s="53">
        <f>SUM(H15+H21)</f>
        <v>16622642</v>
      </c>
    </row>
    <row r="56" spans="1:8" s="3" customFormat="1" ht="11.25" customHeight="1" x14ac:dyDescent="0.25">
      <c r="A56" s="54" t="s">
        <v>38</v>
      </c>
      <c r="B56" s="55"/>
      <c r="C56" s="82"/>
      <c r="D56" s="83"/>
      <c r="E56" s="51">
        <f>SUM(E30+E36)</f>
        <v>18821187</v>
      </c>
      <c r="F56" s="52">
        <f>SUM(F30+F36)</f>
        <v>17913308</v>
      </c>
      <c r="G56" s="52">
        <f>SUM(G30+G36)</f>
        <v>20051761</v>
      </c>
      <c r="H56" s="53">
        <f>SUM(H30+H36)</f>
        <v>20425731</v>
      </c>
    </row>
    <row r="57" spans="1:8" s="3" customFormat="1" ht="11.25" customHeight="1" x14ac:dyDescent="0.25">
      <c r="A57" s="84"/>
      <c r="B57" s="85"/>
      <c r="C57" s="28"/>
      <c r="D57" s="67"/>
      <c r="E57" s="71"/>
      <c r="F57" s="72"/>
      <c r="G57" s="72"/>
      <c r="H57" s="73"/>
    </row>
    <row r="58" spans="1:8" s="3" customFormat="1" ht="11.25" customHeight="1" x14ac:dyDescent="0.25">
      <c r="A58" s="26" t="s">
        <v>39</v>
      </c>
      <c r="B58" s="28"/>
      <c r="C58" s="65" t="s">
        <v>40</v>
      </c>
      <c r="D58" s="67"/>
      <c r="E58" s="48">
        <f>SUM(E59:E60)</f>
        <v>6598634</v>
      </c>
      <c r="F58" s="49">
        <f>SUM(F59:F60)</f>
        <v>6560955</v>
      </c>
      <c r="G58" s="49">
        <f>SUM(G59:G60)</f>
        <v>6578878</v>
      </c>
      <c r="H58" s="50">
        <f>SUM(H59:H60)</f>
        <v>6560089</v>
      </c>
    </row>
    <row r="59" spans="1:8" s="3" customFormat="1" ht="11.25" customHeight="1" x14ac:dyDescent="0.2">
      <c r="A59" s="54" t="s">
        <v>41</v>
      </c>
      <c r="B59" s="55"/>
      <c r="C59" s="55"/>
      <c r="D59" s="56"/>
      <c r="E59" s="51">
        <f t="shared" ref="E59:H62" si="0">E65+E71+E77</f>
        <v>306320</v>
      </c>
      <c r="F59" s="52">
        <f t="shared" si="0"/>
        <v>299412</v>
      </c>
      <c r="G59" s="52">
        <f t="shared" si="0"/>
        <v>300695</v>
      </c>
      <c r="H59" s="53">
        <f t="shared" si="0"/>
        <v>175142</v>
      </c>
    </row>
    <row r="60" spans="1:8" s="3" customFormat="1" ht="11.25" customHeight="1" x14ac:dyDescent="0.2">
      <c r="A60" s="54" t="s">
        <v>42</v>
      </c>
      <c r="B60" s="55"/>
      <c r="C60" s="55"/>
      <c r="D60" s="56"/>
      <c r="E60" s="51">
        <f t="shared" si="0"/>
        <v>6292314</v>
      </c>
      <c r="F60" s="52">
        <f t="shared" si="0"/>
        <v>6261543</v>
      </c>
      <c r="G60" s="52">
        <f t="shared" si="0"/>
        <v>6278183</v>
      </c>
      <c r="H60" s="53">
        <f t="shared" si="0"/>
        <v>6384947</v>
      </c>
    </row>
    <row r="61" spans="1:8" s="3" customFormat="1" ht="11.25" customHeight="1" x14ac:dyDescent="0.2">
      <c r="A61" s="54" t="s">
        <v>43</v>
      </c>
      <c r="B61" s="55"/>
      <c r="C61" s="55"/>
      <c r="D61" s="56"/>
      <c r="E61" s="51">
        <f t="shared" si="0"/>
        <v>1977648</v>
      </c>
      <c r="F61" s="52">
        <f t="shared" si="0"/>
        <v>1929740</v>
      </c>
      <c r="G61" s="52">
        <f t="shared" si="0"/>
        <v>1948235</v>
      </c>
      <c r="H61" s="53">
        <f t="shared" si="0"/>
        <v>2076632</v>
      </c>
    </row>
    <row r="62" spans="1:8" s="3" customFormat="1" ht="11.25" customHeight="1" x14ac:dyDescent="0.2">
      <c r="A62" s="54" t="s">
        <v>44</v>
      </c>
      <c r="B62" s="55"/>
      <c r="C62" s="55"/>
      <c r="D62" s="56"/>
      <c r="E62" s="51">
        <f t="shared" si="0"/>
        <v>4620986</v>
      </c>
      <c r="F62" s="52">
        <f t="shared" si="0"/>
        <v>4631215</v>
      </c>
      <c r="G62" s="52">
        <f t="shared" si="0"/>
        <v>4630643</v>
      </c>
      <c r="H62" s="53">
        <f t="shared" si="0"/>
        <v>4483457</v>
      </c>
    </row>
    <row r="63" spans="1:8" s="3" customFormat="1" ht="11.25" customHeight="1" x14ac:dyDescent="0.2">
      <c r="A63" s="84"/>
      <c r="B63" s="85"/>
      <c r="C63" s="85"/>
      <c r="D63" s="70"/>
      <c r="E63" s="71"/>
      <c r="F63" s="72"/>
      <c r="G63" s="72"/>
      <c r="H63" s="73"/>
    </row>
    <row r="64" spans="1:8" s="3" customFormat="1" ht="11.25" customHeight="1" x14ac:dyDescent="0.25">
      <c r="A64" s="45" t="s">
        <v>45</v>
      </c>
      <c r="B64" s="65"/>
      <c r="C64" s="65" t="s">
        <v>46</v>
      </c>
      <c r="D64" s="47"/>
      <c r="E64" s="48">
        <f>SUM(E65:E66)</f>
        <v>3922569</v>
      </c>
      <c r="F64" s="49">
        <f>SUM(F65:F66)</f>
        <v>3909555</v>
      </c>
      <c r="G64" s="49">
        <f>SUM(G65:G66)</f>
        <v>3897272</v>
      </c>
      <c r="H64" s="50">
        <f>SUM(H65:H66)</f>
        <v>3938670</v>
      </c>
    </row>
    <row r="65" spans="1:8" s="3" customFormat="1" ht="11.25" customHeight="1" x14ac:dyDescent="0.25">
      <c r="A65" s="54" t="s">
        <v>47</v>
      </c>
      <c r="B65" s="55"/>
      <c r="C65" s="82"/>
      <c r="D65" s="55"/>
      <c r="E65" s="51">
        <f>SUM(E16+E31)</f>
        <v>70446</v>
      </c>
      <c r="F65" s="52">
        <f>SUM(F16+F31)</f>
        <v>68305</v>
      </c>
      <c r="G65" s="52">
        <f>SUM(G16+G31)</f>
        <v>50883</v>
      </c>
      <c r="H65" s="53">
        <f>SUM(H16+H31)</f>
        <v>49667</v>
      </c>
    </row>
    <row r="66" spans="1:8" s="3" customFormat="1" ht="11.25" customHeight="1" x14ac:dyDescent="0.25">
      <c r="A66" s="54" t="s">
        <v>48</v>
      </c>
      <c r="B66" s="55"/>
      <c r="C66" s="82"/>
      <c r="D66" s="55"/>
      <c r="E66" s="51">
        <f>SUM(E22+E37)</f>
        <v>3852123</v>
      </c>
      <c r="F66" s="52">
        <f>SUM(F22+F37)</f>
        <v>3841250</v>
      </c>
      <c r="G66" s="52">
        <f>SUM(G22+G37)</f>
        <v>3846389</v>
      </c>
      <c r="H66" s="53">
        <f>SUM(H22+H37)</f>
        <v>3889003</v>
      </c>
    </row>
    <row r="67" spans="1:8" s="3" customFormat="1" ht="11.25" customHeight="1" x14ac:dyDescent="0.25">
      <c r="A67" s="54" t="s">
        <v>49</v>
      </c>
      <c r="B67" s="55"/>
      <c r="C67" s="82"/>
      <c r="D67" s="55"/>
      <c r="E67" s="51">
        <f>SUM(E16+E22)</f>
        <v>1432660</v>
      </c>
      <c r="F67" s="52">
        <f>SUM(F16+F22)</f>
        <v>1389482</v>
      </c>
      <c r="G67" s="52">
        <f>SUM(G16+G22)</f>
        <v>1380629</v>
      </c>
      <c r="H67" s="53">
        <f>SUM(H16+H22)</f>
        <v>1421985</v>
      </c>
    </row>
    <row r="68" spans="1:8" s="3" customFormat="1" ht="11.25" customHeight="1" x14ac:dyDescent="0.25">
      <c r="A68" s="54" t="s">
        <v>50</v>
      </c>
      <c r="B68" s="55"/>
      <c r="C68" s="82"/>
      <c r="D68" s="55"/>
      <c r="E68" s="51">
        <f>SUM(E31+E37)</f>
        <v>2489909</v>
      </c>
      <c r="F68" s="52">
        <f>SUM(F31+F37)</f>
        <v>2520073</v>
      </c>
      <c r="G68" s="52">
        <f>SUM(G31+G37)</f>
        <v>2516643</v>
      </c>
      <c r="H68" s="53">
        <f>SUM(H31+H37)</f>
        <v>2516685</v>
      </c>
    </row>
    <row r="69" spans="1:8" s="3" customFormat="1" ht="11.25" customHeight="1" x14ac:dyDescent="0.25">
      <c r="A69" s="68"/>
      <c r="B69" s="69"/>
      <c r="C69" s="69"/>
      <c r="D69" s="70" t="s">
        <v>51</v>
      </c>
      <c r="E69" s="71"/>
      <c r="F69" s="72"/>
      <c r="G69" s="72"/>
      <c r="H69" s="73"/>
    </row>
    <row r="70" spans="1:8" s="3" customFormat="1" ht="11.25" customHeight="1" x14ac:dyDescent="0.25">
      <c r="A70" s="45" t="s">
        <v>52</v>
      </c>
      <c r="B70" s="65"/>
      <c r="C70" s="65"/>
      <c r="D70" s="47"/>
      <c r="E70" s="48">
        <f>SUM(E71:E72)</f>
        <v>2609075</v>
      </c>
      <c r="F70" s="49">
        <f>SUM(F71:F72)</f>
        <v>2582640</v>
      </c>
      <c r="G70" s="49">
        <f>SUM(G71:G72)</f>
        <v>2614565</v>
      </c>
      <c r="H70" s="50">
        <f>SUM(H71:H72)</f>
        <v>2558099</v>
      </c>
    </row>
    <row r="71" spans="1:8" s="3" customFormat="1" ht="11.25" customHeight="1" x14ac:dyDescent="0.25">
      <c r="A71" s="54" t="s">
        <v>53</v>
      </c>
      <c r="B71" s="55"/>
      <c r="C71" s="82"/>
      <c r="D71" s="55"/>
      <c r="E71" s="51">
        <f>SUM(E17+E32)</f>
        <v>235874</v>
      </c>
      <c r="F71" s="52">
        <f>SUM(F17+F32)</f>
        <v>231107</v>
      </c>
      <c r="G71" s="52">
        <f>SUM(G17+G32)</f>
        <v>249812</v>
      </c>
      <c r="H71" s="53">
        <f>SUM(H17+H32)</f>
        <v>125475</v>
      </c>
    </row>
    <row r="72" spans="1:8" s="3" customFormat="1" ht="11.25" customHeight="1" x14ac:dyDescent="0.25">
      <c r="A72" s="54" t="s">
        <v>54</v>
      </c>
      <c r="B72" s="55"/>
      <c r="C72" s="82"/>
      <c r="D72" s="55"/>
      <c r="E72" s="51">
        <f>SUM(E23+E38)</f>
        <v>2373201</v>
      </c>
      <c r="F72" s="52">
        <f>SUM(F23+F38)</f>
        <v>2351533</v>
      </c>
      <c r="G72" s="52">
        <f>SUM(G23+G38)</f>
        <v>2364753</v>
      </c>
      <c r="H72" s="53">
        <f>SUM(H23+H38)</f>
        <v>2432624</v>
      </c>
    </row>
    <row r="73" spans="1:8" s="3" customFormat="1" ht="11.25" customHeight="1" x14ac:dyDescent="0.25">
      <c r="A73" s="54" t="s">
        <v>55</v>
      </c>
      <c r="B73" s="55"/>
      <c r="C73" s="82"/>
      <c r="D73" s="55"/>
      <c r="E73" s="51">
        <f>SUM(E17+E23)</f>
        <v>478004</v>
      </c>
      <c r="F73" s="52">
        <f>SUM(F17+F23)</f>
        <v>471525</v>
      </c>
      <c r="G73" s="52">
        <f>SUM(G17+G23)</f>
        <v>500601</v>
      </c>
      <c r="H73" s="53">
        <f>SUM(H17+H23)</f>
        <v>591338</v>
      </c>
    </row>
    <row r="74" spans="1:8" s="3" customFormat="1" ht="11.25" customHeight="1" x14ac:dyDescent="0.25">
      <c r="A74" s="54" t="s">
        <v>56</v>
      </c>
      <c r="B74" s="55"/>
      <c r="C74" s="82"/>
      <c r="D74" s="55"/>
      <c r="E74" s="51">
        <f>SUM(E32+E38)</f>
        <v>2131071</v>
      </c>
      <c r="F74" s="52">
        <f>SUM(F32+F38)</f>
        <v>2111115</v>
      </c>
      <c r="G74" s="52">
        <f>SUM(G32+G38)</f>
        <v>2113964</v>
      </c>
      <c r="H74" s="53">
        <f>SUM(H32+H38)</f>
        <v>1966761</v>
      </c>
    </row>
    <row r="75" spans="1:8" s="3" customFormat="1" ht="11.25" customHeight="1" x14ac:dyDescent="0.25">
      <c r="A75" s="32"/>
      <c r="B75" s="27"/>
      <c r="C75" s="28"/>
      <c r="D75" s="27"/>
      <c r="E75" s="36"/>
      <c r="F75" s="37"/>
      <c r="G75" s="37"/>
      <c r="H75" s="38"/>
    </row>
    <row r="76" spans="1:8" s="3" customFormat="1" ht="11.25" customHeight="1" x14ac:dyDescent="0.25">
      <c r="A76" s="45" t="s">
        <v>57</v>
      </c>
      <c r="B76" s="65"/>
      <c r="C76" s="65"/>
      <c r="D76" s="47"/>
      <c r="E76" s="48">
        <f>SUM(E77:E78)</f>
        <v>66990</v>
      </c>
      <c r="F76" s="49">
        <f>SUM(F77:F78)</f>
        <v>68760</v>
      </c>
      <c r="G76" s="49">
        <f>SUM(G77:G78)</f>
        <v>67041</v>
      </c>
      <c r="H76" s="50">
        <f>SUM(H77:H78)</f>
        <v>63320</v>
      </c>
    </row>
    <row r="77" spans="1:8" s="3" customFormat="1" ht="11.25" customHeight="1" x14ac:dyDescent="0.25">
      <c r="A77" s="54" t="s">
        <v>58</v>
      </c>
      <c r="B77" s="55"/>
      <c r="C77" s="82"/>
      <c r="D77" s="55"/>
      <c r="E77" s="51"/>
      <c r="F77" s="52"/>
      <c r="G77" s="52"/>
      <c r="H77" s="53"/>
    </row>
    <row r="78" spans="1:8" s="3" customFormat="1" ht="11.25" customHeight="1" x14ac:dyDescent="0.25">
      <c r="A78" s="54" t="s">
        <v>59</v>
      </c>
      <c r="B78" s="55"/>
      <c r="C78" s="82"/>
      <c r="D78" s="55"/>
      <c r="E78" s="51">
        <f>E24+E39</f>
        <v>66990</v>
      </c>
      <c r="F78" s="52">
        <f>F24+F39</f>
        <v>68760</v>
      </c>
      <c r="G78" s="52">
        <f>G24+G39</f>
        <v>67041</v>
      </c>
      <c r="H78" s="53">
        <f>H24+H39</f>
        <v>63320</v>
      </c>
    </row>
    <row r="79" spans="1:8" s="3" customFormat="1" ht="11.25" customHeight="1" x14ac:dyDescent="0.25">
      <c r="A79" s="54" t="s">
        <v>60</v>
      </c>
      <c r="B79" s="55"/>
      <c r="C79" s="82"/>
      <c r="D79" s="55"/>
      <c r="E79" s="51">
        <f>E24</f>
        <v>66984</v>
      </c>
      <c r="F79" s="52">
        <f>F24</f>
        <v>68733</v>
      </c>
      <c r="G79" s="52">
        <f>G24</f>
        <v>67005</v>
      </c>
      <c r="H79" s="53">
        <f>H24</f>
        <v>63309</v>
      </c>
    </row>
    <row r="80" spans="1:8" s="3" customFormat="1" ht="11.25" customHeight="1" x14ac:dyDescent="0.25">
      <c r="A80" s="54" t="s">
        <v>61</v>
      </c>
      <c r="B80" s="55"/>
      <c r="C80" s="82"/>
      <c r="D80" s="55"/>
      <c r="E80" s="51">
        <f>E39</f>
        <v>6</v>
      </c>
      <c r="F80" s="52">
        <f>F39</f>
        <v>27</v>
      </c>
      <c r="G80" s="52">
        <f>G39</f>
        <v>36</v>
      </c>
      <c r="H80" s="53">
        <f>H39</f>
        <v>11</v>
      </c>
    </row>
    <row r="81" spans="1:8" s="3" customFormat="1" ht="12" customHeight="1" thickBot="1" x14ac:dyDescent="0.25">
      <c r="A81" s="86"/>
      <c r="B81" s="87"/>
      <c r="C81" s="87"/>
      <c r="D81" s="87"/>
      <c r="E81" s="88"/>
      <c r="F81" s="89"/>
      <c r="G81" s="89"/>
      <c r="H81" s="90"/>
    </row>
    <row r="82" spans="1:8" ht="15" customHeight="1" x14ac:dyDescent="0.35">
      <c r="A82" s="91" t="s">
        <v>62</v>
      </c>
      <c r="B82" s="92"/>
      <c r="C82" s="92"/>
      <c r="D82" s="93"/>
      <c r="E82" s="94">
        <f>E83+E85</f>
        <v>44137821</v>
      </c>
      <c r="F82" s="95">
        <f>F83+F85</f>
        <v>43199294</v>
      </c>
      <c r="G82" s="95">
        <f>G83+G85</f>
        <v>43423150</v>
      </c>
      <c r="H82" s="96">
        <f>H83+H85</f>
        <v>43653938</v>
      </c>
    </row>
    <row r="83" spans="1:8" ht="15" customHeight="1" x14ac:dyDescent="0.35">
      <c r="A83" s="97" t="s">
        <v>63</v>
      </c>
      <c r="B83" s="98"/>
      <c r="C83" s="98"/>
      <c r="D83" s="99"/>
      <c r="E83" s="94">
        <v>41614426</v>
      </c>
      <c r="F83" s="95">
        <v>40678337</v>
      </c>
      <c r="G83" s="95">
        <v>40904615</v>
      </c>
      <c r="H83" s="96">
        <v>41137047</v>
      </c>
    </row>
    <row r="84" spans="1:8" ht="15" customHeight="1" x14ac:dyDescent="0.35">
      <c r="A84" s="97" t="s">
        <v>64</v>
      </c>
      <c r="B84" s="98"/>
      <c r="C84" s="98"/>
      <c r="D84" s="98"/>
      <c r="E84" s="100" t="s">
        <v>9</v>
      </c>
      <c r="F84" s="101" t="s">
        <v>9</v>
      </c>
      <c r="G84" s="101" t="s">
        <v>9</v>
      </c>
      <c r="H84" s="102" t="s">
        <v>9</v>
      </c>
    </row>
    <row r="85" spans="1:8" ht="15" customHeight="1" x14ac:dyDescent="0.35">
      <c r="A85" s="97" t="s">
        <v>65</v>
      </c>
      <c r="B85" s="98"/>
      <c r="C85" s="98"/>
      <c r="D85" s="98"/>
      <c r="E85" s="103">
        <f>SUM(E87:E92)</f>
        <v>2523395</v>
      </c>
      <c r="F85" s="104">
        <f>SUM(F87:F92)</f>
        <v>2520957</v>
      </c>
      <c r="G85" s="104">
        <f>SUM(G87:G92)</f>
        <v>2518535</v>
      </c>
      <c r="H85" s="105">
        <f>SUM(H87:H92)</f>
        <v>2516891</v>
      </c>
    </row>
    <row r="86" spans="1:8" ht="15" customHeight="1" x14ac:dyDescent="0.35">
      <c r="A86" s="106" t="s">
        <v>66</v>
      </c>
      <c r="B86" s="107"/>
      <c r="C86" s="107"/>
      <c r="D86" s="108"/>
      <c r="E86" s="100" t="s">
        <v>9</v>
      </c>
      <c r="F86" s="109" t="s">
        <v>9</v>
      </c>
      <c r="G86" s="109" t="s">
        <v>9</v>
      </c>
      <c r="H86" s="102" t="s">
        <v>9</v>
      </c>
    </row>
    <row r="87" spans="1:8" ht="15" customHeight="1" x14ac:dyDescent="0.35">
      <c r="A87" s="110" t="s">
        <v>67</v>
      </c>
      <c r="B87" s="108"/>
      <c r="C87" s="108"/>
      <c r="D87" s="111"/>
      <c r="E87" s="112">
        <v>1160093</v>
      </c>
      <c r="F87" s="113">
        <v>1160093</v>
      </c>
      <c r="G87" s="113">
        <v>1161188</v>
      </c>
      <c r="H87" s="114">
        <v>1160093</v>
      </c>
    </row>
    <row r="88" spans="1:8" ht="15" customHeight="1" x14ac:dyDescent="0.35">
      <c r="A88" s="110" t="s">
        <v>68</v>
      </c>
      <c r="B88" s="108"/>
      <c r="C88" s="108"/>
      <c r="D88" s="111"/>
      <c r="E88" s="112">
        <v>66442</v>
      </c>
      <c r="F88" s="115">
        <v>64127</v>
      </c>
      <c r="G88" s="115">
        <v>60610</v>
      </c>
      <c r="H88" s="116">
        <v>60120</v>
      </c>
    </row>
    <row r="89" spans="1:8" ht="15" customHeight="1" x14ac:dyDescent="0.35">
      <c r="A89" s="110" t="s">
        <v>69</v>
      </c>
      <c r="B89" s="117"/>
      <c r="C89" s="117"/>
      <c r="D89" s="118"/>
      <c r="E89" s="119">
        <v>888891</v>
      </c>
      <c r="F89" s="115">
        <v>888770</v>
      </c>
      <c r="G89" s="115">
        <v>888770</v>
      </c>
      <c r="H89" s="116">
        <v>888711</v>
      </c>
    </row>
    <row r="90" spans="1:8" ht="15" customHeight="1" x14ac:dyDescent="0.35">
      <c r="A90" s="110" t="s">
        <v>70</v>
      </c>
      <c r="B90" s="117"/>
      <c r="C90" s="117"/>
      <c r="D90" s="120"/>
      <c r="E90" s="121">
        <v>2</v>
      </c>
      <c r="F90" s="115">
        <v>0</v>
      </c>
      <c r="G90" s="115">
        <v>0</v>
      </c>
      <c r="H90" s="116">
        <v>0</v>
      </c>
    </row>
    <row r="91" spans="1:8" ht="15" customHeight="1" x14ac:dyDescent="0.35">
      <c r="A91" s="110" t="s">
        <v>71</v>
      </c>
      <c r="B91" s="117"/>
      <c r="C91" s="117"/>
      <c r="D91" s="117"/>
      <c r="E91" s="121">
        <v>407967</v>
      </c>
      <c r="F91" s="115">
        <v>407967</v>
      </c>
      <c r="G91" s="115">
        <v>407967</v>
      </c>
      <c r="H91" s="116">
        <v>407967</v>
      </c>
    </row>
    <row r="92" spans="1:8" ht="15" customHeight="1" x14ac:dyDescent="0.35">
      <c r="A92" s="122" t="s">
        <v>72</v>
      </c>
      <c r="B92" s="123"/>
      <c r="C92" s="123"/>
      <c r="D92" s="124"/>
      <c r="E92" s="125">
        <v>0</v>
      </c>
      <c r="F92" s="115">
        <v>0</v>
      </c>
      <c r="G92" s="115">
        <v>0</v>
      </c>
      <c r="H92" s="116">
        <v>0</v>
      </c>
    </row>
    <row r="93" spans="1:8" ht="15.75" customHeight="1" thickBot="1" x14ac:dyDescent="0.4">
      <c r="A93" s="126"/>
      <c r="B93" s="127"/>
      <c r="C93" s="127"/>
      <c r="D93" s="128"/>
      <c r="E93" s="129"/>
      <c r="F93" s="130"/>
      <c r="G93" s="130"/>
      <c r="H93" s="131"/>
    </row>
    <row r="94" spans="1:8" ht="15" customHeight="1" x14ac:dyDescent="0.35">
      <c r="A94" s="132" t="s">
        <v>73</v>
      </c>
      <c r="B94" s="6"/>
    </row>
    <row r="95" spans="1:8" ht="15" customHeight="1" x14ac:dyDescent="0.35">
      <c r="A95" s="133" t="s">
        <v>74</v>
      </c>
      <c r="B95" s="6"/>
      <c r="E95" s="134"/>
    </row>
    <row r="98" spans="1:8" ht="15" customHeight="1" x14ac:dyDescent="0.35">
      <c r="A98" s="135" t="s">
        <v>75</v>
      </c>
      <c r="B98" s="135"/>
      <c r="C98" s="135"/>
      <c r="D98" s="135"/>
      <c r="E98" s="136">
        <f>E82-E7</f>
        <v>0</v>
      </c>
      <c r="F98" s="136">
        <f>F82-F7</f>
        <v>0</v>
      </c>
      <c r="G98" s="136">
        <f>G82-G7</f>
        <v>0</v>
      </c>
      <c r="H98" s="136">
        <f>H82-H7</f>
        <v>0</v>
      </c>
    </row>
  </sheetData>
  <mergeCells count="1">
    <mergeCell ref="A2:H2"/>
  </mergeCells>
  <pageMargins left="0.7" right="0.7" top="0.75" bottom="0.75" header="0.3" footer="0.3"/>
  <headerFooter>
    <oddFooter>&amp;L_x000D_&amp;1#&amp;"Calibri"&amp;10&amp;K000000 Interné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51"/>
  </sheetPr>
  <dimension ref="A1:J99"/>
  <sheetViews>
    <sheetView topLeftCell="B1" zoomScale="90" workbookViewId="0">
      <selection activeCell="E7" sqref="E7"/>
    </sheetView>
  </sheetViews>
  <sheetFormatPr defaultRowHeight="15" customHeight="1" x14ac:dyDescent="0.35"/>
  <cols>
    <col min="1" max="3" width="9.1796875" style="1"/>
    <col min="4" max="4" width="24.1796875" style="1" customWidth="1"/>
    <col min="5" max="8" width="10.1796875" customWidth="1"/>
    <col min="260" max="260" width="10.7265625" customWidth="1"/>
    <col min="261" max="264" width="10.1796875" customWidth="1"/>
    <col min="516" max="516" width="10.7265625" customWidth="1"/>
    <col min="517" max="520" width="10.1796875" customWidth="1"/>
    <col min="772" max="772" width="10.7265625" customWidth="1"/>
    <col min="773" max="776" width="10.1796875" customWidth="1"/>
    <col min="1028" max="1028" width="10.7265625" customWidth="1"/>
    <col min="1029" max="1032" width="10.1796875" customWidth="1"/>
    <col min="1284" max="1284" width="10.7265625" customWidth="1"/>
    <col min="1285" max="1288" width="10.1796875" customWidth="1"/>
    <col min="1540" max="1540" width="10.7265625" customWidth="1"/>
    <col min="1541" max="1544" width="10.1796875" customWidth="1"/>
    <col min="1796" max="1796" width="10.7265625" customWidth="1"/>
    <col min="1797" max="1800" width="10.1796875" customWidth="1"/>
    <col min="2052" max="2052" width="10.7265625" customWidth="1"/>
    <col min="2053" max="2056" width="10.1796875" customWidth="1"/>
    <col min="2308" max="2308" width="10.7265625" customWidth="1"/>
    <col min="2309" max="2312" width="10.1796875" customWidth="1"/>
    <col min="2564" max="2564" width="10.7265625" customWidth="1"/>
    <col min="2565" max="2568" width="10.1796875" customWidth="1"/>
    <col min="2820" max="2820" width="10.7265625" customWidth="1"/>
    <col min="2821" max="2824" width="10.1796875" customWidth="1"/>
    <col min="3076" max="3076" width="10.7265625" customWidth="1"/>
    <col min="3077" max="3080" width="10.1796875" customWidth="1"/>
    <col min="3332" max="3332" width="10.7265625" customWidth="1"/>
    <col min="3333" max="3336" width="10.1796875" customWidth="1"/>
    <col min="3588" max="3588" width="10.7265625" customWidth="1"/>
    <col min="3589" max="3592" width="10.1796875" customWidth="1"/>
    <col min="3844" max="3844" width="10.7265625" customWidth="1"/>
    <col min="3845" max="3848" width="10.1796875" customWidth="1"/>
    <col min="4100" max="4100" width="10.7265625" customWidth="1"/>
    <col min="4101" max="4104" width="10.1796875" customWidth="1"/>
    <col min="4356" max="4356" width="10.7265625" customWidth="1"/>
    <col min="4357" max="4360" width="10.1796875" customWidth="1"/>
    <col min="4612" max="4612" width="10.7265625" customWidth="1"/>
    <col min="4613" max="4616" width="10.1796875" customWidth="1"/>
    <col min="4868" max="4868" width="10.7265625" customWidth="1"/>
    <col min="4869" max="4872" width="10.1796875" customWidth="1"/>
    <col min="5124" max="5124" width="10.7265625" customWidth="1"/>
    <col min="5125" max="5128" width="10.1796875" customWidth="1"/>
    <col min="5380" max="5380" width="10.7265625" customWidth="1"/>
    <col min="5381" max="5384" width="10.1796875" customWidth="1"/>
    <col min="5636" max="5636" width="10.7265625" customWidth="1"/>
    <col min="5637" max="5640" width="10.1796875" customWidth="1"/>
    <col min="5892" max="5892" width="10.7265625" customWidth="1"/>
    <col min="5893" max="5896" width="10.1796875" customWidth="1"/>
    <col min="6148" max="6148" width="10.7265625" customWidth="1"/>
    <col min="6149" max="6152" width="10.1796875" customWidth="1"/>
    <col min="6404" max="6404" width="10.7265625" customWidth="1"/>
    <col min="6405" max="6408" width="10.1796875" customWidth="1"/>
    <col min="6660" max="6660" width="10.7265625" customWidth="1"/>
    <col min="6661" max="6664" width="10.1796875" customWidth="1"/>
    <col min="6916" max="6916" width="10.7265625" customWidth="1"/>
    <col min="6917" max="6920" width="10.1796875" customWidth="1"/>
    <col min="7172" max="7172" width="10.7265625" customWidth="1"/>
    <col min="7173" max="7176" width="10.1796875" customWidth="1"/>
    <col min="7428" max="7428" width="10.7265625" customWidth="1"/>
    <col min="7429" max="7432" width="10.1796875" customWidth="1"/>
    <col min="7684" max="7684" width="10.7265625" customWidth="1"/>
    <col min="7685" max="7688" width="10.1796875" customWidth="1"/>
    <col min="7940" max="7940" width="10.7265625" customWidth="1"/>
    <col min="7941" max="7944" width="10.1796875" customWidth="1"/>
    <col min="8196" max="8196" width="10.7265625" customWidth="1"/>
    <col min="8197" max="8200" width="10.1796875" customWidth="1"/>
    <col min="8452" max="8452" width="10.7265625" customWidth="1"/>
    <col min="8453" max="8456" width="10.1796875" customWidth="1"/>
    <col min="8708" max="8708" width="10.7265625" customWidth="1"/>
    <col min="8709" max="8712" width="10.1796875" customWidth="1"/>
    <col min="8964" max="8964" width="10.7265625" customWidth="1"/>
    <col min="8965" max="8968" width="10.1796875" customWidth="1"/>
    <col min="9220" max="9220" width="10.7265625" customWidth="1"/>
    <col min="9221" max="9224" width="10.1796875" customWidth="1"/>
    <col min="9476" max="9476" width="10.7265625" customWidth="1"/>
    <col min="9477" max="9480" width="10.1796875" customWidth="1"/>
    <col min="9732" max="9732" width="10.7265625" customWidth="1"/>
    <col min="9733" max="9736" width="10.1796875" customWidth="1"/>
    <col min="9988" max="9988" width="10.7265625" customWidth="1"/>
    <col min="9989" max="9992" width="10.1796875" customWidth="1"/>
    <col min="10244" max="10244" width="10.7265625" customWidth="1"/>
    <col min="10245" max="10248" width="10.1796875" customWidth="1"/>
    <col min="10500" max="10500" width="10.7265625" customWidth="1"/>
    <col min="10501" max="10504" width="10.1796875" customWidth="1"/>
    <col min="10756" max="10756" width="10.7265625" customWidth="1"/>
    <col min="10757" max="10760" width="10.1796875" customWidth="1"/>
    <col min="11012" max="11012" width="10.7265625" customWidth="1"/>
    <col min="11013" max="11016" width="10.1796875" customWidth="1"/>
    <col min="11268" max="11268" width="10.7265625" customWidth="1"/>
    <col min="11269" max="11272" width="10.1796875" customWidth="1"/>
    <col min="11524" max="11524" width="10.7265625" customWidth="1"/>
    <col min="11525" max="11528" width="10.1796875" customWidth="1"/>
    <col min="11780" max="11780" width="10.7265625" customWidth="1"/>
    <col min="11781" max="11784" width="10.1796875" customWidth="1"/>
    <col min="12036" max="12036" width="10.7265625" customWidth="1"/>
    <col min="12037" max="12040" width="10.1796875" customWidth="1"/>
    <col min="12292" max="12292" width="10.7265625" customWidth="1"/>
    <col min="12293" max="12296" width="10.1796875" customWidth="1"/>
    <col min="12548" max="12548" width="10.7265625" customWidth="1"/>
    <col min="12549" max="12552" width="10.1796875" customWidth="1"/>
    <col min="12804" max="12804" width="10.7265625" customWidth="1"/>
    <col min="12805" max="12808" width="10.1796875" customWidth="1"/>
    <col min="13060" max="13060" width="10.7265625" customWidth="1"/>
    <col min="13061" max="13064" width="10.1796875" customWidth="1"/>
    <col min="13316" max="13316" width="10.7265625" customWidth="1"/>
    <col min="13317" max="13320" width="10.1796875" customWidth="1"/>
    <col min="13572" max="13572" width="10.7265625" customWidth="1"/>
    <col min="13573" max="13576" width="10.1796875" customWidth="1"/>
    <col min="13828" max="13828" width="10.7265625" customWidth="1"/>
    <col min="13829" max="13832" width="10.1796875" customWidth="1"/>
    <col min="14084" max="14084" width="10.7265625" customWidth="1"/>
    <col min="14085" max="14088" width="10.1796875" customWidth="1"/>
    <col min="14340" max="14340" width="10.7265625" customWidth="1"/>
    <col min="14341" max="14344" width="10.1796875" customWidth="1"/>
    <col min="14596" max="14596" width="10.7265625" customWidth="1"/>
    <col min="14597" max="14600" width="10.1796875" customWidth="1"/>
    <col min="14852" max="14852" width="10.7265625" customWidth="1"/>
    <col min="14853" max="14856" width="10.1796875" customWidth="1"/>
    <col min="15108" max="15108" width="10.7265625" customWidth="1"/>
    <col min="15109" max="15112" width="10.1796875" customWidth="1"/>
    <col min="15364" max="15364" width="10.7265625" customWidth="1"/>
    <col min="15365" max="15368" width="10.1796875" customWidth="1"/>
    <col min="15620" max="15620" width="10.7265625" customWidth="1"/>
    <col min="15621" max="15624" width="10.1796875" customWidth="1"/>
    <col min="15876" max="15876" width="10.7265625" customWidth="1"/>
    <col min="15877" max="15880" width="10.1796875" customWidth="1"/>
    <col min="16132" max="16132" width="10.7265625" customWidth="1"/>
    <col min="16133" max="16136" width="10.1796875" customWidth="1"/>
  </cols>
  <sheetData>
    <row r="1" spans="1:10" s="3" customFormat="1" ht="11.25" customHeight="1" x14ac:dyDescent="0.2">
      <c r="A1" s="2"/>
      <c r="B1" s="2"/>
      <c r="C1" s="2"/>
      <c r="D1" s="2"/>
    </row>
    <row r="2" spans="1:10" s="5" customFormat="1" ht="15" customHeight="1" x14ac:dyDescent="0.3">
      <c r="A2" s="167" t="s">
        <v>0</v>
      </c>
      <c r="B2" s="167"/>
      <c r="C2" s="167"/>
      <c r="D2" s="167"/>
      <c r="E2" s="167"/>
      <c r="F2" s="167"/>
      <c r="G2" s="167"/>
      <c r="H2" s="167"/>
      <c r="I2" s="4"/>
      <c r="J2" s="4"/>
    </row>
    <row r="3" spans="1:10" s="3" customFormat="1" ht="12" customHeight="1" thickBot="1" x14ac:dyDescent="0.25">
      <c r="A3" s="7"/>
      <c r="B3" s="8"/>
      <c r="C3" s="9"/>
      <c r="D3" s="9"/>
      <c r="H3" s="10" t="s">
        <v>1</v>
      </c>
    </row>
    <row r="4" spans="1:10" s="3" customFormat="1" ht="11.25" customHeight="1" x14ac:dyDescent="0.25">
      <c r="A4" s="11"/>
      <c r="B4" s="12"/>
      <c r="C4" s="12"/>
      <c r="D4" s="12"/>
      <c r="E4" s="13" t="s">
        <v>2</v>
      </c>
      <c r="F4" s="14" t="s">
        <v>3</v>
      </c>
      <c r="G4" s="14" t="s">
        <v>4</v>
      </c>
      <c r="H4" s="15" t="s">
        <v>5</v>
      </c>
      <c r="J4" s="16"/>
    </row>
    <row r="5" spans="1:10" s="3" customFormat="1" ht="12" customHeight="1" thickBot="1" x14ac:dyDescent="0.3">
      <c r="A5" s="17" t="s">
        <v>6</v>
      </c>
      <c r="B5" s="18"/>
      <c r="C5" s="18"/>
      <c r="D5" s="18"/>
      <c r="E5" s="19">
        <v>2016</v>
      </c>
      <c r="F5" s="20">
        <v>2016</v>
      </c>
      <c r="G5" s="20">
        <v>2016</v>
      </c>
      <c r="H5" s="21">
        <v>2016</v>
      </c>
    </row>
    <row r="6" spans="1:10" s="3" customFormat="1" ht="11.25" customHeight="1" x14ac:dyDescent="0.2">
      <c r="A6" s="11"/>
      <c r="B6" s="12"/>
      <c r="C6" s="12"/>
      <c r="D6" s="12"/>
      <c r="E6" s="22"/>
      <c r="F6" s="23"/>
      <c r="G6" s="24"/>
      <c r="H6" s="25"/>
    </row>
    <row r="7" spans="1:10" s="3" customFormat="1" ht="11.25" customHeight="1" x14ac:dyDescent="0.25">
      <c r="A7" s="26" t="s">
        <v>7</v>
      </c>
      <c r="B7" s="27"/>
      <c r="C7" s="27"/>
      <c r="D7" s="28"/>
      <c r="E7" s="29">
        <f>SUM(E11,E26)</f>
        <v>41476900</v>
      </c>
      <c r="F7" s="30">
        <f>SUM(F11,F26)</f>
        <v>42722435</v>
      </c>
      <c r="G7" s="30">
        <f>SUM(G11,G26)</f>
        <v>42858696</v>
      </c>
      <c r="H7" s="31">
        <f>SUM(H11,H26)</f>
        <v>42553851</v>
      </c>
    </row>
    <row r="8" spans="1:10" s="3" customFormat="1" ht="11.25" customHeight="1" x14ac:dyDescent="0.2">
      <c r="A8" s="32" t="s">
        <v>8</v>
      </c>
      <c r="B8" s="27"/>
      <c r="C8" s="27"/>
      <c r="D8" s="27"/>
      <c r="E8" s="33" t="s">
        <v>9</v>
      </c>
      <c r="F8" s="34" t="s">
        <v>9</v>
      </c>
      <c r="G8" s="34" t="s">
        <v>9</v>
      </c>
      <c r="H8" s="35">
        <f>H7/81579079*100</f>
        <v>52.162700929732239</v>
      </c>
    </row>
    <row r="9" spans="1:10" s="3" customFormat="1" ht="12" customHeight="1" thickBot="1" x14ac:dyDescent="0.25">
      <c r="A9" s="32" t="s">
        <v>10</v>
      </c>
      <c r="B9" s="27"/>
      <c r="C9" s="27"/>
      <c r="D9" s="27"/>
      <c r="E9" s="36"/>
      <c r="F9" s="37"/>
      <c r="G9" s="37"/>
      <c r="H9" s="38"/>
    </row>
    <row r="10" spans="1:10" s="3" customFormat="1" ht="11.25" customHeight="1" x14ac:dyDescent="0.25">
      <c r="A10" s="39" t="s">
        <v>11</v>
      </c>
      <c r="B10" s="40"/>
      <c r="C10" s="40"/>
      <c r="D10" s="40"/>
      <c r="E10" s="41"/>
      <c r="F10" s="42"/>
      <c r="G10" s="43"/>
      <c r="H10" s="44"/>
    </row>
    <row r="11" spans="1:10" s="3" customFormat="1" ht="11.25" customHeight="1" x14ac:dyDescent="0.25">
      <c r="A11" s="45" t="s">
        <v>12</v>
      </c>
      <c r="B11" s="46"/>
      <c r="C11" s="46"/>
      <c r="D11" s="47"/>
      <c r="E11" s="48">
        <f>SUM(E13,E19)</f>
        <v>19759089</v>
      </c>
      <c r="F11" s="49">
        <f>SUM(F13,F19)</f>
        <v>20682586</v>
      </c>
      <c r="G11" s="49">
        <f>SUM(G13,G19)</f>
        <v>20757897</v>
      </c>
      <c r="H11" s="50">
        <f>SUM(H13,H19)</f>
        <v>20308049</v>
      </c>
    </row>
    <row r="12" spans="1:10" s="3" customFormat="1" ht="11.25" customHeight="1" x14ac:dyDescent="0.2">
      <c r="A12" s="32"/>
      <c r="B12" s="27"/>
      <c r="C12" s="27"/>
      <c r="D12" s="27"/>
      <c r="E12" s="51"/>
      <c r="F12" s="52"/>
      <c r="G12" s="52"/>
      <c r="H12" s="53"/>
    </row>
    <row r="13" spans="1:10" s="3" customFormat="1" ht="11.25" customHeight="1" x14ac:dyDescent="0.2">
      <c r="A13" s="54" t="s">
        <v>13</v>
      </c>
      <c r="B13" s="55"/>
      <c r="C13" s="55"/>
      <c r="D13" s="56"/>
      <c r="E13" s="57">
        <f>SUM(E14:E17)</f>
        <v>462847</v>
      </c>
      <c r="F13" s="58">
        <f>SUM(F14:F17)</f>
        <v>473732</v>
      </c>
      <c r="G13" s="58">
        <f>SUM(G14:G17)</f>
        <v>333723</v>
      </c>
      <c r="H13" s="59">
        <f>SUM(H14:H17)</f>
        <v>378195</v>
      </c>
    </row>
    <row r="14" spans="1:10" s="3" customFormat="1" ht="11.25" customHeight="1" x14ac:dyDescent="0.2">
      <c r="A14" s="60" t="s">
        <v>14</v>
      </c>
      <c r="B14" s="46"/>
      <c r="C14" s="46"/>
      <c r="D14" s="55"/>
      <c r="E14" s="57">
        <v>155512</v>
      </c>
      <c r="F14" s="58">
        <v>187521</v>
      </c>
      <c r="G14" s="58">
        <v>148108</v>
      </c>
      <c r="H14" s="59">
        <v>104564</v>
      </c>
    </row>
    <row r="15" spans="1:10" s="3" customFormat="1" ht="11.25" customHeight="1" x14ac:dyDescent="0.2">
      <c r="A15" s="60" t="s">
        <v>15</v>
      </c>
      <c r="B15" s="61"/>
      <c r="C15" s="46"/>
      <c r="D15" s="55"/>
      <c r="E15" s="57">
        <v>137</v>
      </c>
      <c r="F15" s="58">
        <v>0</v>
      </c>
      <c r="G15" s="58">
        <v>1</v>
      </c>
      <c r="H15" s="59">
        <v>160000</v>
      </c>
    </row>
    <row r="16" spans="1:10" s="3" customFormat="1" ht="11.25" customHeight="1" x14ac:dyDescent="0.2">
      <c r="A16" s="60" t="s">
        <v>16</v>
      </c>
      <c r="B16" s="46"/>
      <c r="C16" s="46"/>
      <c r="D16" s="55"/>
      <c r="E16" s="57">
        <v>238521</v>
      </c>
      <c r="F16" s="58">
        <v>226566</v>
      </c>
      <c r="G16" s="58">
        <v>132151</v>
      </c>
      <c r="H16" s="59">
        <v>42441</v>
      </c>
    </row>
    <row r="17" spans="1:8" s="3" customFormat="1" ht="11.25" customHeight="1" x14ac:dyDescent="0.2">
      <c r="A17" s="62" t="s">
        <v>17</v>
      </c>
      <c r="B17" s="55"/>
      <c r="C17" s="55"/>
      <c r="D17" s="56"/>
      <c r="E17" s="51">
        <v>68677</v>
      </c>
      <c r="F17" s="52">
        <v>59645</v>
      </c>
      <c r="G17" s="52">
        <v>53463</v>
      </c>
      <c r="H17" s="53">
        <v>71190</v>
      </c>
    </row>
    <row r="18" spans="1:8" s="3" customFormat="1" ht="11.25" customHeight="1" x14ac:dyDescent="0.2">
      <c r="A18" s="32"/>
      <c r="B18" s="27"/>
      <c r="C18" s="27"/>
      <c r="D18" s="27"/>
      <c r="E18" s="51"/>
      <c r="F18" s="52"/>
      <c r="G18" s="52"/>
      <c r="H18" s="53"/>
    </row>
    <row r="19" spans="1:8" s="3" customFormat="1" ht="11.25" customHeight="1" x14ac:dyDescent="0.2">
      <c r="A19" s="54" t="s">
        <v>18</v>
      </c>
      <c r="B19" s="55"/>
      <c r="C19" s="55"/>
      <c r="D19" s="56"/>
      <c r="E19" s="57">
        <f>SUM(E20:E24)</f>
        <v>19296242</v>
      </c>
      <c r="F19" s="58">
        <f>SUM(F20:F24)</f>
        <v>20208854</v>
      </c>
      <c r="G19" s="58">
        <f>SUM(G20:G24)</f>
        <v>20424174</v>
      </c>
      <c r="H19" s="59">
        <f>SUM(H20:H24)</f>
        <v>19929854</v>
      </c>
    </row>
    <row r="20" spans="1:8" s="3" customFormat="1" ht="11.25" customHeight="1" x14ac:dyDescent="0.2">
      <c r="A20" s="60" t="s">
        <v>14</v>
      </c>
      <c r="B20" s="46"/>
      <c r="C20" s="46"/>
      <c r="D20" s="56"/>
      <c r="E20" s="57">
        <v>0</v>
      </c>
      <c r="F20" s="58">
        <v>0</v>
      </c>
      <c r="G20" s="58">
        <v>0</v>
      </c>
      <c r="H20" s="59">
        <v>0</v>
      </c>
    </row>
    <row r="21" spans="1:8" s="3" customFormat="1" ht="11.25" customHeight="1" x14ac:dyDescent="0.2">
      <c r="A21" s="60" t="s">
        <v>15</v>
      </c>
      <c r="B21" s="46"/>
      <c r="C21" s="46"/>
      <c r="D21" s="56"/>
      <c r="E21" s="57">
        <v>17501947</v>
      </c>
      <c r="F21" s="58">
        <v>18509171</v>
      </c>
      <c r="G21" s="58">
        <v>18621857</v>
      </c>
      <c r="H21" s="59">
        <v>18069077</v>
      </c>
    </row>
    <row r="22" spans="1:8" s="3" customFormat="1" ht="11.25" customHeight="1" x14ac:dyDescent="0.2">
      <c r="A22" s="60" t="s">
        <v>16</v>
      </c>
      <c r="B22" s="46"/>
      <c r="C22" s="46"/>
      <c r="D22" s="55"/>
      <c r="E22" s="57">
        <v>1380319</v>
      </c>
      <c r="F22" s="58">
        <v>1278665</v>
      </c>
      <c r="G22" s="58">
        <v>1381270</v>
      </c>
      <c r="H22" s="59">
        <v>1421734</v>
      </c>
    </row>
    <row r="23" spans="1:8" s="3" customFormat="1" ht="11.25" customHeight="1" x14ac:dyDescent="0.2">
      <c r="A23" s="62" t="s">
        <v>17</v>
      </c>
      <c r="B23" s="55"/>
      <c r="C23" s="55"/>
      <c r="D23" s="56"/>
      <c r="E23" s="57">
        <v>337681</v>
      </c>
      <c r="F23" s="58">
        <v>346324</v>
      </c>
      <c r="G23" s="58">
        <v>351721</v>
      </c>
      <c r="H23" s="59">
        <v>373000</v>
      </c>
    </row>
    <row r="24" spans="1:8" s="3" customFormat="1" ht="11.25" customHeight="1" x14ac:dyDescent="0.2">
      <c r="A24" s="62" t="s">
        <v>19</v>
      </c>
      <c r="B24" s="55"/>
      <c r="C24" s="55"/>
      <c r="D24" s="56"/>
      <c r="E24" s="57">
        <v>76295</v>
      </c>
      <c r="F24" s="58">
        <v>74694</v>
      </c>
      <c r="G24" s="58">
        <v>69326</v>
      </c>
      <c r="H24" s="59">
        <v>66043</v>
      </c>
    </row>
    <row r="25" spans="1:8" s="3" customFormat="1" ht="11.25" customHeight="1" x14ac:dyDescent="0.2">
      <c r="A25" s="32"/>
      <c r="B25" s="27"/>
      <c r="C25" s="27"/>
      <c r="D25" s="27"/>
      <c r="E25" s="36"/>
      <c r="F25" s="37"/>
      <c r="G25" s="37"/>
      <c r="H25" s="38"/>
    </row>
    <row r="26" spans="1:8" s="3" customFormat="1" ht="11.25" customHeight="1" x14ac:dyDescent="0.25">
      <c r="A26" s="45" t="s">
        <v>20</v>
      </c>
      <c r="B26" s="46"/>
      <c r="C26" s="46"/>
      <c r="D26" s="47"/>
      <c r="E26" s="48">
        <f>SUM(E28,E34)</f>
        <v>21717811</v>
      </c>
      <c r="F26" s="49">
        <f>SUM(F28,F34)</f>
        <v>22039849</v>
      </c>
      <c r="G26" s="49">
        <f>SUM(G28,G34)</f>
        <v>22100799</v>
      </c>
      <c r="H26" s="50">
        <f>SUM(H28,H34)</f>
        <v>22245802</v>
      </c>
    </row>
    <row r="27" spans="1:8" s="3" customFormat="1" ht="11.25" customHeight="1" x14ac:dyDescent="0.2">
      <c r="A27" s="32"/>
      <c r="B27" s="27"/>
      <c r="C27" s="27"/>
      <c r="D27" s="27"/>
      <c r="E27" s="51"/>
      <c r="F27" s="52"/>
      <c r="G27" s="52"/>
      <c r="H27" s="53"/>
    </row>
    <row r="28" spans="1:8" s="3" customFormat="1" ht="11.25" customHeight="1" x14ac:dyDescent="0.2">
      <c r="A28" s="54" t="s">
        <v>21</v>
      </c>
      <c r="B28" s="55"/>
      <c r="C28" s="55"/>
      <c r="D28" s="56"/>
      <c r="E28" s="57">
        <f>SUM(E29:E32)</f>
        <v>201884</v>
      </c>
      <c r="F28" s="58">
        <f>SUM(F29:F32)</f>
        <v>132392</v>
      </c>
      <c r="G28" s="58">
        <f>SUM(G29:G32)</f>
        <v>121960</v>
      </c>
      <c r="H28" s="59">
        <f>SUM(H29:H32)</f>
        <v>443780</v>
      </c>
    </row>
    <row r="29" spans="1:8" s="3" customFormat="1" ht="11.25" customHeight="1" x14ac:dyDescent="0.2">
      <c r="A29" s="60" t="s">
        <v>14</v>
      </c>
      <c r="B29" s="46"/>
      <c r="C29" s="46"/>
      <c r="D29" s="56"/>
      <c r="E29" s="57">
        <v>201760</v>
      </c>
      <c r="F29" s="58">
        <v>132160</v>
      </c>
      <c r="G29" s="58">
        <v>121960</v>
      </c>
      <c r="H29" s="59">
        <v>203780</v>
      </c>
    </row>
    <row r="30" spans="1:8" s="3" customFormat="1" ht="11.25" customHeight="1" x14ac:dyDescent="0.2">
      <c r="A30" s="60" t="s">
        <v>15</v>
      </c>
      <c r="B30" s="61"/>
      <c r="C30" s="46"/>
      <c r="D30" s="56"/>
      <c r="E30" s="57">
        <v>0</v>
      </c>
      <c r="F30" s="58">
        <v>0</v>
      </c>
      <c r="G30" s="58">
        <v>0</v>
      </c>
      <c r="H30" s="59">
        <v>240000</v>
      </c>
    </row>
    <row r="31" spans="1:8" s="3" customFormat="1" ht="11.25" customHeight="1" x14ac:dyDescent="0.2">
      <c r="A31" s="60" t="s">
        <v>16</v>
      </c>
      <c r="B31" s="46"/>
      <c r="C31" s="46"/>
      <c r="D31" s="55"/>
      <c r="E31" s="57">
        <v>0</v>
      </c>
      <c r="F31" s="58">
        <v>0</v>
      </c>
      <c r="G31" s="58">
        <v>0</v>
      </c>
      <c r="H31" s="59">
        <v>0</v>
      </c>
    </row>
    <row r="32" spans="1:8" s="3" customFormat="1" ht="11.25" customHeight="1" x14ac:dyDescent="0.2">
      <c r="A32" s="62" t="s">
        <v>17</v>
      </c>
      <c r="B32" s="55"/>
      <c r="C32" s="55"/>
      <c r="D32" s="56"/>
      <c r="E32" s="57">
        <v>124</v>
      </c>
      <c r="F32" s="58">
        <v>232</v>
      </c>
      <c r="G32" s="58">
        <v>0</v>
      </c>
      <c r="H32" s="59">
        <v>0</v>
      </c>
    </row>
    <row r="33" spans="1:8" s="3" customFormat="1" ht="11.25" customHeight="1" x14ac:dyDescent="0.2">
      <c r="A33" s="32"/>
      <c r="B33" s="27"/>
      <c r="C33" s="27"/>
      <c r="D33" s="27"/>
      <c r="E33" s="51"/>
      <c r="F33" s="52"/>
      <c r="G33" s="52"/>
      <c r="H33" s="53"/>
    </row>
    <row r="34" spans="1:8" s="3" customFormat="1" ht="11.25" customHeight="1" x14ac:dyDescent="0.2">
      <c r="A34" s="54" t="s">
        <v>22</v>
      </c>
      <c r="B34" s="55"/>
      <c r="C34" s="55"/>
      <c r="D34" s="56"/>
      <c r="E34" s="57">
        <f>SUM(E35:E39)</f>
        <v>21515927</v>
      </c>
      <c r="F34" s="58">
        <f>SUM(F35:F39)</f>
        <v>21907457</v>
      </c>
      <c r="G34" s="58">
        <f>SUM(G35:G39)</f>
        <v>21978839</v>
      </c>
      <c r="H34" s="59">
        <f>SUM(H35:H39)</f>
        <v>21802022</v>
      </c>
    </row>
    <row r="35" spans="1:8" s="3" customFormat="1" ht="11.25" customHeight="1" x14ac:dyDescent="0.2">
      <c r="A35" s="60" t="s">
        <v>14</v>
      </c>
      <c r="B35" s="46"/>
      <c r="C35" s="46"/>
      <c r="D35" s="56"/>
      <c r="E35" s="57">
        <v>0</v>
      </c>
      <c r="F35" s="58">
        <v>0</v>
      </c>
      <c r="G35" s="58">
        <v>0</v>
      </c>
      <c r="H35" s="59">
        <v>0</v>
      </c>
    </row>
    <row r="36" spans="1:8" s="3" customFormat="1" ht="11.25" customHeight="1" x14ac:dyDescent="0.2">
      <c r="A36" s="60" t="s">
        <v>15</v>
      </c>
      <c r="B36" s="46"/>
      <c r="C36" s="46"/>
      <c r="D36" s="56"/>
      <c r="E36" s="57">
        <v>17223096</v>
      </c>
      <c r="F36" s="58">
        <v>17552476</v>
      </c>
      <c r="G36" s="58">
        <v>17682509</v>
      </c>
      <c r="H36" s="59">
        <v>17404796</v>
      </c>
    </row>
    <row r="37" spans="1:8" s="3" customFormat="1" ht="11.25" customHeight="1" x14ac:dyDescent="0.2">
      <c r="A37" s="60" t="s">
        <v>16</v>
      </c>
      <c r="B37" s="46"/>
      <c r="C37" s="46"/>
      <c r="D37" s="55"/>
      <c r="E37" s="57">
        <v>2315103</v>
      </c>
      <c r="F37" s="58">
        <v>2382342</v>
      </c>
      <c r="G37" s="58">
        <v>2320797</v>
      </c>
      <c r="H37" s="59">
        <v>2418951</v>
      </c>
    </row>
    <row r="38" spans="1:8" s="3" customFormat="1" ht="11.25" customHeight="1" x14ac:dyDescent="0.2">
      <c r="A38" s="62" t="s">
        <v>17</v>
      </c>
      <c r="B38" s="55"/>
      <c r="C38" s="55"/>
      <c r="D38" s="56"/>
      <c r="E38" s="57">
        <v>1977701</v>
      </c>
      <c r="F38" s="58">
        <v>1972624</v>
      </c>
      <c r="G38" s="58">
        <v>1975493</v>
      </c>
      <c r="H38" s="59">
        <v>1978239</v>
      </c>
    </row>
    <row r="39" spans="1:8" s="3" customFormat="1" ht="11.25" customHeight="1" x14ac:dyDescent="0.2">
      <c r="A39" s="62" t="s">
        <v>19</v>
      </c>
      <c r="B39" s="55"/>
      <c r="C39" s="55"/>
      <c r="D39" s="56"/>
      <c r="E39" s="57">
        <v>27</v>
      </c>
      <c r="F39" s="58">
        <v>15</v>
      </c>
      <c r="G39" s="58">
        <v>40</v>
      </c>
      <c r="H39" s="59">
        <v>36</v>
      </c>
    </row>
    <row r="40" spans="1:8" s="3" customFormat="1" ht="11.25" customHeight="1" x14ac:dyDescent="0.2">
      <c r="A40" s="54"/>
      <c r="B40" s="55"/>
      <c r="C40" s="55"/>
      <c r="D40" s="55"/>
      <c r="E40" s="51"/>
      <c r="F40" s="52"/>
      <c r="G40" s="63"/>
      <c r="H40" s="64"/>
    </row>
    <row r="41" spans="1:8" s="3" customFormat="1" ht="11.25" customHeight="1" x14ac:dyDescent="0.25">
      <c r="A41" s="45" t="s">
        <v>23</v>
      </c>
      <c r="B41" s="65"/>
      <c r="C41" s="65"/>
      <c r="D41" s="47"/>
      <c r="E41" s="48">
        <f>SUM(E13,E28)</f>
        <v>664731</v>
      </c>
      <c r="F41" s="49">
        <f>SUM(F13,F28)</f>
        <v>606124</v>
      </c>
      <c r="G41" s="49">
        <f>SUM(G13,G28)</f>
        <v>455683</v>
      </c>
      <c r="H41" s="50">
        <f>SUM(H13,H28)</f>
        <v>821975</v>
      </c>
    </row>
    <row r="42" spans="1:8" s="3" customFormat="1" ht="11.25" customHeight="1" x14ac:dyDescent="0.25">
      <c r="A42" s="66" t="s">
        <v>24</v>
      </c>
      <c r="B42" s="28"/>
      <c r="C42" s="28"/>
      <c r="D42" s="67"/>
      <c r="E42" s="57">
        <v>0</v>
      </c>
      <c r="F42" s="58">
        <v>0</v>
      </c>
      <c r="G42" s="58">
        <v>0</v>
      </c>
      <c r="H42" s="59">
        <v>400000</v>
      </c>
    </row>
    <row r="43" spans="1:8" s="3" customFormat="1" ht="11.25" customHeight="1" x14ac:dyDescent="0.25">
      <c r="A43" s="68"/>
      <c r="B43" s="69"/>
      <c r="C43" s="69"/>
      <c r="D43" s="70"/>
      <c r="E43" s="71"/>
      <c r="F43" s="72"/>
      <c r="G43" s="72"/>
      <c r="H43" s="73"/>
    </row>
    <row r="44" spans="1:8" s="3" customFormat="1" ht="12" customHeight="1" thickBot="1" x14ac:dyDescent="0.3">
      <c r="A44" s="17" t="s">
        <v>25</v>
      </c>
      <c r="B44" s="18"/>
      <c r="C44" s="18"/>
      <c r="D44" s="74"/>
      <c r="E44" s="75">
        <f>SUM(E19,E34)</f>
        <v>40812169</v>
      </c>
      <c r="F44" s="76">
        <f>SUM(F19,F34)</f>
        <v>42116311</v>
      </c>
      <c r="G44" s="76">
        <f>SUM(G19,G34)</f>
        <v>42403013</v>
      </c>
      <c r="H44" s="77">
        <f>SUM(H19,H34)</f>
        <v>41731876</v>
      </c>
    </row>
    <row r="45" spans="1:8" s="3" customFormat="1" ht="11.25" customHeight="1" x14ac:dyDescent="0.25">
      <c r="A45" s="45" t="s">
        <v>26</v>
      </c>
      <c r="B45" s="65"/>
      <c r="C45" s="65"/>
      <c r="D45" s="47"/>
      <c r="E45" s="78"/>
      <c r="F45" s="79"/>
      <c r="G45" s="80"/>
      <c r="H45" s="81"/>
    </row>
    <row r="46" spans="1:8" s="3" customFormat="1" ht="11.25" customHeight="1" x14ac:dyDescent="0.25">
      <c r="A46" s="26" t="s">
        <v>27</v>
      </c>
      <c r="B46" s="28"/>
      <c r="C46" s="65" t="s">
        <v>28</v>
      </c>
      <c r="D46" s="67"/>
      <c r="E46" s="48">
        <f>SUM(E47:E48)</f>
        <v>357272</v>
      </c>
      <c r="F46" s="49">
        <f>SUM(F47:F48)</f>
        <v>319681</v>
      </c>
      <c r="G46" s="49">
        <f>SUM(G47:G48)</f>
        <v>270068</v>
      </c>
      <c r="H46" s="50">
        <f>SUM(H47:H48)</f>
        <v>308344</v>
      </c>
    </row>
    <row r="47" spans="1:8" s="3" customFormat="1" ht="11.25" customHeight="1" x14ac:dyDescent="0.2">
      <c r="A47" s="54" t="s">
        <v>29</v>
      </c>
      <c r="B47" s="55"/>
      <c r="C47" s="55"/>
      <c r="D47" s="56"/>
      <c r="E47" s="51">
        <f>SUM(E14,E29)</f>
        <v>357272</v>
      </c>
      <c r="F47" s="52">
        <f>SUM(F14,F29)</f>
        <v>319681</v>
      </c>
      <c r="G47" s="52">
        <f>SUM(G14,G29)</f>
        <v>270068</v>
      </c>
      <c r="H47" s="53">
        <f>SUM(H14,H29)</f>
        <v>308344</v>
      </c>
    </row>
    <row r="48" spans="1:8" s="3" customFormat="1" ht="11.25" customHeight="1" x14ac:dyDescent="0.2">
      <c r="A48" s="54" t="s">
        <v>30</v>
      </c>
      <c r="B48" s="55"/>
      <c r="C48" s="55"/>
      <c r="D48" s="56"/>
      <c r="E48" s="51">
        <f>SUM(E35,E20)</f>
        <v>0</v>
      </c>
      <c r="F48" s="52">
        <f>SUM(F35,F20)</f>
        <v>0</v>
      </c>
      <c r="G48" s="52">
        <f>SUM(G35,G20)</f>
        <v>0</v>
      </c>
      <c r="H48" s="53">
        <f>SUM(H35,H20)</f>
        <v>0</v>
      </c>
    </row>
    <row r="49" spans="1:8" s="3" customFormat="1" ht="11.25" customHeight="1" x14ac:dyDescent="0.2">
      <c r="A49" s="54" t="s">
        <v>31</v>
      </c>
      <c r="B49" s="55"/>
      <c r="C49" s="55"/>
      <c r="D49" s="56"/>
      <c r="E49" s="51">
        <f>SUM(E14,E20)</f>
        <v>155512</v>
      </c>
      <c r="F49" s="52">
        <f>SUM(F14,F20)</f>
        <v>187521</v>
      </c>
      <c r="G49" s="52">
        <f>SUM(G14,G20)</f>
        <v>148108</v>
      </c>
      <c r="H49" s="53">
        <f>SUM(H14,H20)</f>
        <v>104564</v>
      </c>
    </row>
    <row r="50" spans="1:8" s="3" customFormat="1" ht="11.25" customHeight="1" x14ac:dyDescent="0.2">
      <c r="A50" s="54" t="s">
        <v>32</v>
      </c>
      <c r="B50" s="55"/>
      <c r="C50" s="55"/>
      <c r="D50" s="56"/>
      <c r="E50" s="51">
        <f>SUM(E29,E35)</f>
        <v>201760</v>
      </c>
      <c r="F50" s="52">
        <f>SUM(F29,F35)</f>
        <v>132160</v>
      </c>
      <c r="G50" s="52">
        <f>SUM(G29,G35)</f>
        <v>121960</v>
      </c>
      <c r="H50" s="53">
        <f>SUM(H29,H35)</f>
        <v>203780</v>
      </c>
    </row>
    <row r="51" spans="1:8" s="3" customFormat="1" ht="11.25" customHeight="1" x14ac:dyDescent="0.25">
      <c r="A51" s="26"/>
      <c r="B51" s="28"/>
      <c r="C51" s="28"/>
      <c r="D51" s="67"/>
      <c r="E51" s="71"/>
      <c r="F51" s="72"/>
      <c r="G51" s="72"/>
      <c r="H51" s="73"/>
    </row>
    <row r="52" spans="1:8" s="3" customFormat="1" ht="11.25" customHeight="1" x14ac:dyDescent="0.25">
      <c r="A52" s="45" t="s">
        <v>33</v>
      </c>
      <c r="B52" s="65"/>
      <c r="C52" s="65" t="s">
        <v>34</v>
      </c>
      <c r="D52" s="47"/>
      <c r="E52" s="48">
        <f>SUM(E53:E54)</f>
        <v>34725180</v>
      </c>
      <c r="F52" s="49">
        <f>SUM(F53:F54)</f>
        <v>36061647</v>
      </c>
      <c r="G52" s="49">
        <f>SUM(G53:G54)</f>
        <v>36304367</v>
      </c>
      <c r="H52" s="50">
        <f>SUM(H53:H54)</f>
        <v>35873873</v>
      </c>
    </row>
    <row r="53" spans="1:8" s="3" customFormat="1" ht="11.25" customHeight="1" x14ac:dyDescent="0.25">
      <c r="A53" s="54" t="s">
        <v>35</v>
      </c>
      <c r="B53" s="55"/>
      <c r="C53" s="82"/>
      <c r="D53" s="56"/>
      <c r="E53" s="51">
        <f>SUM(E15,E30)</f>
        <v>137</v>
      </c>
      <c r="F53" s="52">
        <f>SUM(F15,F30)</f>
        <v>0</v>
      </c>
      <c r="G53" s="52">
        <f>SUM(G15,G30)</f>
        <v>1</v>
      </c>
      <c r="H53" s="53">
        <f>SUM(H15,H30)</f>
        <v>400000</v>
      </c>
    </row>
    <row r="54" spans="1:8" s="3" customFormat="1" ht="11.25" customHeight="1" x14ac:dyDescent="0.25">
      <c r="A54" s="54" t="s">
        <v>36</v>
      </c>
      <c r="B54" s="55"/>
      <c r="C54" s="82"/>
      <c r="D54" s="56"/>
      <c r="E54" s="51">
        <f>SUM(E21,E36)</f>
        <v>34725043</v>
      </c>
      <c r="F54" s="52">
        <f>SUM(F21,F36)</f>
        <v>36061647</v>
      </c>
      <c r="G54" s="52">
        <f>SUM(G21,G36)</f>
        <v>36304366</v>
      </c>
      <c r="H54" s="53">
        <f>SUM(H21,H36)</f>
        <v>35473873</v>
      </c>
    </row>
    <row r="55" spans="1:8" s="3" customFormat="1" ht="11.25" customHeight="1" x14ac:dyDescent="0.25">
      <c r="A55" s="54" t="s">
        <v>37</v>
      </c>
      <c r="B55" s="55"/>
      <c r="C55" s="82"/>
      <c r="D55" s="56"/>
      <c r="E55" s="51">
        <f>SUM(E15,E21)</f>
        <v>17502084</v>
      </c>
      <c r="F55" s="52">
        <f>SUM(F15,F21)</f>
        <v>18509171</v>
      </c>
      <c r="G55" s="52">
        <f>SUM(G15,G21)</f>
        <v>18621858</v>
      </c>
      <c r="H55" s="53">
        <f>SUM(H15,H21)</f>
        <v>18229077</v>
      </c>
    </row>
    <row r="56" spans="1:8" s="3" customFormat="1" ht="11.25" customHeight="1" x14ac:dyDescent="0.25">
      <c r="A56" s="54" t="s">
        <v>38</v>
      </c>
      <c r="B56" s="55"/>
      <c r="C56" s="82"/>
      <c r="D56" s="83"/>
      <c r="E56" s="51">
        <f>SUM(E30,E36)</f>
        <v>17223096</v>
      </c>
      <c r="F56" s="52">
        <f>SUM(F30,F36)</f>
        <v>17552476</v>
      </c>
      <c r="G56" s="52">
        <f>SUM(G30,G36)</f>
        <v>17682509</v>
      </c>
      <c r="H56" s="53">
        <f>SUM(H30,H36)</f>
        <v>17644796</v>
      </c>
    </row>
    <row r="57" spans="1:8" s="3" customFormat="1" ht="11.25" customHeight="1" x14ac:dyDescent="0.25">
      <c r="A57" s="84"/>
      <c r="B57" s="85"/>
      <c r="C57" s="28"/>
      <c r="D57" s="67"/>
      <c r="E57" s="71"/>
      <c r="F57" s="72"/>
      <c r="G57" s="72"/>
      <c r="H57" s="73"/>
    </row>
    <row r="58" spans="1:8" s="3" customFormat="1" ht="11.25" customHeight="1" x14ac:dyDescent="0.25">
      <c r="A58" s="26" t="s">
        <v>39</v>
      </c>
      <c r="B58" s="28"/>
      <c r="C58" s="65" t="s">
        <v>40</v>
      </c>
      <c r="D58" s="67"/>
      <c r="E58" s="48">
        <f>SUM(E59:E60)</f>
        <v>6394448</v>
      </c>
      <c r="F58" s="49">
        <f>SUM(F59:F60)</f>
        <v>6341107</v>
      </c>
      <c r="G58" s="49">
        <f>SUM(G59:G60)</f>
        <v>6284261</v>
      </c>
      <c r="H58" s="50">
        <f>SUM(H59:H60)</f>
        <v>6371634</v>
      </c>
    </row>
    <row r="59" spans="1:8" s="3" customFormat="1" ht="11.25" customHeight="1" x14ac:dyDescent="0.2">
      <c r="A59" s="54" t="s">
        <v>41</v>
      </c>
      <c r="B59" s="55"/>
      <c r="C59" s="55"/>
      <c r="D59" s="56"/>
      <c r="E59" s="51">
        <f t="shared" ref="E59:H62" si="0">E65+E71+E77</f>
        <v>307322</v>
      </c>
      <c r="F59" s="52">
        <f t="shared" si="0"/>
        <v>286443</v>
      </c>
      <c r="G59" s="52">
        <f t="shared" si="0"/>
        <v>185614</v>
      </c>
      <c r="H59" s="53">
        <f t="shared" si="0"/>
        <v>113631</v>
      </c>
    </row>
    <row r="60" spans="1:8" s="3" customFormat="1" ht="11.25" customHeight="1" x14ac:dyDescent="0.2">
      <c r="A60" s="54" t="s">
        <v>42</v>
      </c>
      <c r="B60" s="55"/>
      <c r="C60" s="55"/>
      <c r="D60" s="56"/>
      <c r="E60" s="51">
        <f t="shared" si="0"/>
        <v>6087126</v>
      </c>
      <c r="F60" s="52">
        <f t="shared" si="0"/>
        <v>6054664</v>
      </c>
      <c r="G60" s="52">
        <f t="shared" si="0"/>
        <v>6098647</v>
      </c>
      <c r="H60" s="53">
        <f t="shared" si="0"/>
        <v>6258003</v>
      </c>
    </row>
    <row r="61" spans="1:8" s="3" customFormat="1" ht="11.25" customHeight="1" x14ac:dyDescent="0.2">
      <c r="A61" s="54" t="s">
        <v>43</v>
      </c>
      <c r="B61" s="55"/>
      <c r="C61" s="55"/>
      <c r="D61" s="56"/>
      <c r="E61" s="51">
        <f t="shared" si="0"/>
        <v>2101493</v>
      </c>
      <c r="F61" s="52">
        <f t="shared" si="0"/>
        <v>1985894</v>
      </c>
      <c r="G61" s="52">
        <f t="shared" si="0"/>
        <v>1987931</v>
      </c>
      <c r="H61" s="53">
        <f t="shared" si="0"/>
        <v>1974408</v>
      </c>
    </row>
    <row r="62" spans="1:8" s="3" customFormat="1" ht="11.25" customHeight="1" x14ac:dyDescent="0.2">
      <c r="A62" s="54" t="s">
        <v>44</v>
      </c>
      <c r="B62" s="55"/>
      <c r="C62" s="55"/>
      <c r="D62" s="56"/>
      <c r="E62" s="51">
        <f t="shared" si="0"/>
        <v>4292955</v>
      </c>
      <c r="F62" s="52">
        <f t="shared" si="0"/>
        <v>4355213</v>
      </c>
      <c r="G62" s="52">
        <f t="shared" si="0"/>
        <v>4296330</v>
      </c>
      <c r="H62" s="53">
        <f t="shared" si="0"/>
        <v>4397226</v>
      </c>
    </row>
    <row r="63" spans="1:8" s="3" customFormat="1" ht="11.25" customHeight="1" x14ac:dyDescent="0.2">
      <c r="A63" s="84"/>
      <c r="B63" s="85"/>
      <c r="C63" s="85"/>
      <c r="D63" s="70"/>
      <c r="E63" s="71"/>
      <c r="F63" s="72"/>
      <c r="G63" s="72"/>
      <c r="H63" s="73"/>
    </row>
    <row r="64" spans="1:8" s="3" customFormat="1" ht="11.25" customHeight="1" x14ac:dyDescent="0.25">
      <c r="A64" s="45" t="s">
        <v>45</v>
      </c>
      <c r="B64" s="65"/>
      <c r="C64" s="65" t="s">
        <v>46</v>
      </c>
      <c r="D64" s="47"/>
      <c r="E64" s="48">
        <f>SUM(E65:E66)</f>
        <v>3933943</v>
      </c>
      <c r="F64" s="49">
        <f>SUM(F65:F66)</f>
        <v>3887573</v>
      </c>
      <c r="G64" s="49">
        <f>SUM(G65:G66)</f>
        <v>3834218</v>
      </c>
      <c r="H64" s="50">
        <f>SUM(H65:H66)</f>
        <v>3883126</v>
      </c>
    </row>
    <row r="65" spans="1:8" s="3" customFormat="1" ht="11.25" customHeight="1" x14ac:dyDescent="0.25">
      <c r="A65" s="54" t="s">
        <v>47</v>
      </c>
      <c r="B65" s="55"/>
      <c r="C65" s="82"/>
      <c r="D65" s="55"/>
      <c r="E65" s="51">
        <f>SUM(E16,E31)</f>
        <v>238521</v>
      </c>
      <c r="F65" s="52">
        <f>SUM(F16,F31)</f>
        <v>226566</v>
      </c>
      <c r="G65" s="52">
        <f>SUM(G16,G31)</f>
        <v>132151</v>
      </c>
      <c r="H65" s="53">
        <f>SUM(H16,H31)</f>
        <v>42441</v>
      </c>
    </row>
    <row r="66" spans="1:8" s="3" customFormat="1" ht="11.25" customHeight="1" x14ac:dyDescent="0.25">
      <c r="A66" s="54" t="s">
        <v>48</v>
      </c>
      <c r="B66" s="55"/>
      <c r="C66" s="82"/>
      <c r="D66" s="55"/>
      <c r="E66" s="51">
        <f>SUM(E22,E37)</f>
        <v>3695422</v>
      </c>
      <c r="F66" s="52">
        <f>SUM(F22,F37)</f>
        <v>3661007</v>
      </c>
      <c r="G66" s="52">
        <f>SUM(G22,G37)</f>
        <v>3702067</v>
      </c>
      <c r="H66" s="53">
        <f>SUM(H22,H37)</f>
        <v>3840685</v>
      </c>
    </row>
    <row r="67" spans="1:8" s="3" customFormat="1" ht="11.25" customHeight="1" x14ac:dyDescent="0.25">
      <c r="A67" s="54" t="s">
        <v>49</v>
      </c>
      <c r="B67" s="55"/>
      <c r="C67" s="82"/>
      <c r="D67" s="55"/>
      <c r="E67" s="51">
        <f>SUM(E16,E22)</f>
        <v>1618840</v>
      </c>
      <c r="F67" s="52">
        <f>SUM(F16,F22)</f>
        <v>1505231</v>
      </c>
      <c r="G67" s="52">
        <f>SUM(G16,G22)</f>
        <v>1513421</v>
      </c>
      <c r="H67" s="53">
        <f>SUM(H16,H22)</f>
        <v>1464175</v>
      </c>
    </row>
    <row r="68" spans="1:8" s="3" customFormat="1" ht="11.25" customHeight="1" x14ac:dyDescent="0.25">
      <c r="A68" s="54" t="s">
        <v>50</v>
      </c>
      <c r="B68" s="55"/>
      <c r="C68" s="82"/>
      <c r="D68" s="55"/>
      <c r="E68" s="51">
        <f>SUM(E31,E37)</f>
        <v>2315103</v>
      </c>
      <c r="F68" s="52">
        <f>SUM(F31,F37)</f>
        <v>2382342</v>
      </c>
      <c r="G68" s="52">
        <f>SUM(G31,G37)</f>
        <v>2320797</v>
      </c>
      <c r="H68" s="53">
        <f>SUM(H31,H37)</f>
        <v>2418951</v>
      </c>
    </row>
    <row r="69" spans="1:8" s="3" customFormat="1" ht="11.25" customHeight="1" x14ac:dyDescent="0.25">
      <c r="A69" s="68"/>
      <c r="B69" s="69"/>
      <c r="C69" s="69"/>
      <c r="D69" s="70" t="s">
        <v>51</v>
      </c>
      <c r="E69" s="71"/>
      <c r="F69" s="72"/>
      <c r="G69" s="72"/>
      <c r="H69" s="73"/>
    </row>
    <row r="70" spans="1:8" s="3" customFormat="1" ht="11.25" customHeight="1" x14ac:dyDescent="0.25">
      <c r="A70" s="45" t="s">
        <v>52</v>
      </c>
      <c r="B70" s="65"/>
      <c r="C70" s="65"/>
      <c r="D70" s="47"/>
      <c r="E70" s="48">
        <f>SUM(E71:E72)</f>
        <v>2384183</v>
      </c>
      <c r="F70" s="49">
        <f>SUM(F71:F72)</f>
        <v>2378825</v>
      </c>
      <c r="G70" s="49">
        <f>SUM(G71:G72)</f>
        <v>2380677</v>
      </c>
      <c r="H70" s="50">
        <f>SUM(H71:H72)</f>
        <v>2422429</v>
      </c>
    </row>
    <row r="71" spans="1:8" s="3" customFormat="1" ht="11.25" customHeight="1" x14ac:dyDescent="0.25">
      <c r="A71" s="54" t="s">
        <v>53</v>
      </c>
      <c r="B71" s="55"/>
      <c r="C71" s="82"/>
      <c r="D71" s="55"/>
      <c r="E71" s="51">
        <f>SUM(E17,E32)</f>
        <v>68801</v>
      </c>
      <c r="F71" s="52">
        <f>SUM(F17,F32)</f>
        <v>59877</v>
      </c>
      <c r="G71" s="52">
        <f>SUM(G17,G32)</f>
        <v>53463</v>
      </c>
      <c r="H71" s="53">
        <f>SUM(H17,H32)</f>
        <v>71190</v>
      </c>
    </row>
    <row r="72" spans="1:8" s="3" customFormat="1" ht="11.25" customHeight="1" x14ac:dyDescent="0.25">
      <c r="A72" s="54" t="s">
        <v>54</v>
      </c>
      <c r="B72" s="55"/>
      <c r="C72" s="82"/>
      <c r="D72" s="55"/>
      <c r="E72" s="51">
        <f>SUM(E23,E38)</f>
        <v>2315382</v>
      </c>
      <c r="F72" s="52">
        <f>SUM(F23,F38)</f>
        <v>2318948</v>
      </c>
      <c r="G72" s="52">
        <f>SUM(G23,G38)</f>
        <v>2327214</v>
      </c>
      <c r="H72" s="53">
        <f>SUM(H23,H38)</f>
        <v>2351239</v>
      </c>
    </row>
    <row r="73" spans="1:8" s="3" customFormat="1" ht="11.25" customHeight="1" x14ac:dyDescent="0.25">
      <c r="A73" s="54" t="s">
        <v>55</v>
      </c>
      <c r="B73" s="55"/>
      <c r="C73" s="82"/>
      <c r="D73" s="55"/>
      <c r="E73" s="51">
        <f>SUM(E17,E23)</f>
        <v>406358</v>
      </c>
      <c r="F73" s="52">
        <f>SUM(F17,F23)</f>
        <v>405969</v>
      </c>
      <c r="G73" s="52">
        <f>SUM(G17,G23)</f>
        <v>405184</v>
      </c>
      <c r="H73" s="53">
        <f>SUM(H17,H23)</f>
        <v>444190</v>
      </c>
    </row>
    <row r="74" spans="1:8" s="3" customFormat="1" ht="11.25" customHeight="1" x14ac:dyDescent="0.25">
      <c r="A74" s="54" t="s">
        <v>56</v>
      </c>
      <c r="B74" s="55"/>
      <c r="C74" s="82"/>
      <c r="D74" s="55"/>
      <c r="E74" s="51">
        <f>E32+E38</f>
        <v>1977825</v>
      </c>
      <c r="F74" s="52">
        <f>F32+F38</f>
        <v>1972856</v>
      </c>
      <c r="G74" s="52">
        <f>G32+G38</f>
        <v>1975493</v>
      </c>
      <c r="H74" s="53">
        <f>H32+H38</f>
        <v>1978239</v>
      </c>
    </row>
    <row r="75" spans="1:8" s="3" customFormat="1" ht="11.25" customHeight="1" x14ac:dyDescent="0.25">
      <c r="A75" s="32"/>
      <c r="B75" s="27"/>
      <c r="C75" s="28"/>
      <c r="D75" s="27"/>
      <c r="E75" s="36"/>
      <c r="F75" s="37"/>
      <c r="G75" s="37"/>
      <c r="H75" s="38"/>
    </row>
    <row r="76" spans="1:8" s="3" customFormat="1" ht="11.25" customHeight="1" x14ac:dyDescent="0.25">
      <c r="A76" s="45" t="s">
        <v>57</v>
      </c>
      <c r="B76" s="65"/>
      <c r="C76" s="65"/>
      <c r="D76" s="47"/>
      <c r="E76" s="48">
        <f>SUM(E77:E78)</f>
        <v>76322</v>
      </c>
      <c r="F76" s="49">
        <f>SUM(F77:F78)</f>
        <v>74709</v>
      </c>
      <c r="G76" s="49">
        <f>SUM(G77:G78)</f>
        <v>69366</v>
      </c>
      <c r="H76" s="50">
        <f>SUM(H77:H78)</f>
        <v>66079</v>
      </c>
    </row>
    <row r="77" spans="1:8" s="3" customFormat="1" ht="11.25" customHeight="1" x14ac:dyDescent="0.25">
      <c r="A77" s="54" t="s">
        <v>58</v>
      </c>
      <c r="B77" s="55"/>
      <c r="C77" s="82"/>
      <c r="D77" s="55"/>
      <c r="E77" s="51"/>
      <c r="F77" s="52"/>
      <c r="G77" s="52"/>
      <c r="H77" s="53"/>
    </row>
    <row r="78" spans="1:8" s="3" customFormat="1" ht="11.25" customHeight="1" x14ac:dyDescent="0.25">
      <c r="A78" s="54" t="s">
        <v>59</v>
      </c>
      <c r="B78" s="55"/>
      <c r="C78" s="82"/>
      <c r="D78" s="55"/>
      <c r="E78" s="51">
        <f>E24+E39</f>
        <v>76322</v>
      </c>
      <c r="F78" s="52">
        <f>F24+F39</f>
        <v>74709</v>
      </c>
      <c r="G78" s="52">
        <f>G24+G39</f>
        <v>69366</v>
      </c>
      <c r="H78" s="53">
        <f>H24+H39</f>
        <v>66079</v>
      </c>
    </row>
    <row r="79" spans="1:8" s="3" customFormat="1" ht="11.25" customHeight="1" x14ac:dyDescent="0.25">
      <c r="A79" s="54" t="s">
        <v>60</v>
      </c>
      <c r="B79" s="55"/>
      <c r="C79" s="82"/>
      <c r="D79" s="55"/>
      <c r="E79" s="51">
        <f>E24</f>
        <v>76295</v>
      </c>
      <c r="F79" s="52">
        <f>F24</f>
        <v>74694</v>
      </c>
      <c r="G79" s="52">
        <f>G24</f>
        <v>69326</v>
      </c>
      <c r="H79" s="53">
        <f>H24</f>
        <v>66043</v>
      </c>
    </row>
    <row r="80" spans="1:8" s="3" customFormat="1" ht="11.25" customHeight="1" x14ac:dyDescent="0.25">
      <c r="A80" s="54" t="s">
        <v>61</v>
      </c>
      <c r="B80" s="55"/>
      <c r="C80" s="82"/>
      <c r="D80" s="55"/>
      <c r="E80" s="51">
        <f>E39</f>
        <v>27</v>
      </c>
      <c r="F80" s="52">
        <f>F39</f>
        <v>15</v>
      </c>
      <c r="G80" s="52">
        <f>G39</f>
        <v>40</v>
      </c>
      <c r="H80" s="53">
        <f>H39</f>
        <v>36</v>
      </c>
    </row>
    <row r="81" spans="1:8" s="3" customFormat="1" ht="12" customHeight="1" thickBot="1" x14ac:dyDescent="0.25">
      <c r="A81" s="86"/>
      <c r="B81" s="87"/>
      <c r="C81" s="87"/>
      <c r="D81" s="87"/>
      <c r="E81" s="88"/>
      <c r="F81" s="89"/>
      <c r="G81" s="89"/>
      <c r="H81" s="90"/>
    </row>
    <row r="82" spans="1:8" ht="15" customHeight="1" x14ac:dyDescent="0.35">
      <c r="A82" s="91" t="s">
        <v>62</v>
      </c>
      <c r="B82" s="92"/>
      <c r="C82" s="92"/>
      <c r="D82" s="93"/>
      <c r="E82" s="94">
        <f>SUM(E85,E83)</f>
        <v>41476900</v>
      </c>
      <c r="F82" s="95">
        <f>SUM(F85,F83)</f>
        <v>42722435</v>
      </c>
      <c r="G82" s="95">
        <f>SUM(G85,G83)</f>
        <v>42858696</v>
      </c>
      <c r="H82" s="96">
        <f>SUM(H85,H83)</f>
        <v>42553851</v>
      </c>
    </row>
    <row r="83" spans="1:8" ht="15" customHeight="1" x14ac:dyDescent="0.35">
      <c r="A83" s="97" t="s">
        <v>63</v>
      </c>
      <c r="B83" s="98"/>
      <c r="C83" s="98"/>
      <c r="D83" s="99"/>
      <c r="E83" s="94">
        <v>38751542</v>
      </c>
      <c r="F83" s="95">
        <v>40192136</v>
      </c>
      <c r="G83" s="95">
        <v>40329577</v>
      </c>
      <c r="H83" s="96">
        <v>40029245</v>
      </c>
    </row>
    <row r="84" spans="1:8" ht="15" customHeight="1" x14ac:dyDescent="0.35">
      <c r="A84" s="97" t="s">
        <v>64</v>
      </c>
      <c r="B84" s="98"/>
      <c r="C84" s="98"/>
      <c r="D84" s="98"/>
      <c r="E84" s="100" t="s">
        <v>9</v>
      </c>
      <c r="F84" s="101" t="s">
        <v>9</v>
      </c>
      <c r="G84" s="101" t="s">
        <v>9</v>
      </c>
      <c r="H84" s="102" t="s">
        <v>9</v>
      </c>
    </row>
    <row r="85" spans="1:8" ht="15" customHeight="1" x14ac:dyDescent="0.35">
      <c r="A85" s="97" t="s">
        <v>65</v>
      </c>
      <c r="B85" s="98"/>
      <c r="C85" s="98"/>
      <c r="D85" s="98"/>
      <c r="E85" s="103">
        <f>SUM(E86:E92)</f>
        <v>2725358</v>
      </c>
      <c r="F85" s="104">
        <f>SUM(F86:F92)</f>
        <v>2530299</v>
      </c>
      <c r="G85" s="104">
        <f>SUM(G86:G92)</f>
        <v>2529119</v>
      </c>
      <c r="H85" s="105">
        <f>SUM(H86:H92)</f>
        <v>2524606</v>
      </c>
    </row>
    <row r="86" spans="1:8" ht="15" customHeight="1" x14ac:dyDescent="0.35">
      <c r="A86" s="106" t="s">
        <v>66</v>
      </c>
      <c r="B86" s="107"/>
      <c r="C86" s="107"/>
      <c r="D86" s="108"/>
      <c r="E86" s="100" t="s">
        <v>9</v>
      </c>
      <c r="F86" s="109" t="s">
        <v>9</v>
      </c>
      <c r="G86" s="109" t="s">
        <v>9</v>
      </c>
      <c r="H86" s="102" t="s">
        <v>9</v>
      </c>
    </row>
    <row r="87" spans="1:8" ht="15" customHeight="1" x14ac:dyDescent="0.35">
      <c r="A87" s="110" t="s">
        <v>67</v>
      </c>
      <c r="B87" s="108"/>
      <c r="C87" s="108"/>
      <c r="D87" s="111"/>
      <c r="E87" s="112">
        <v>1160093</v>
      </c>
      <c r="F87" s="113">
        <v>1160093</v>
      </c>
      <c r="G87" s="113">
        <v>1161188</v>
      </c>
      <c r="H87" s="114">
        <v>1160093</v>
      </c>
    </row>
    <row r="88" spans="1:8" ht="15" customHeight="1" x14ac:dyDescent="0.35">
      <c r="A88" s="110" t="s">
        <v>68</v>
      </c>
      <c r="B88" s="108"/>
      <c r="C88" s="108"/>
      <c r="D88" s="111"/>
      <c r="E88" s="112">
        <v>268405</v>
      </c>
      <c r="F88" s="115">
        <v>73371</v>
      </c>
      <c r="G88" s="115">
        <v>71119</v>
      </c>
      <c r="H88" s="116">
        <v>67715</v>
      </c>
    </row>
    <row r="89" spans="1:8" ht="15" customHeight="1" x14ac:dyDescent="0.35">
      <c r="A89" s="110" t="s">
        <v>69</v>
      </c>
      <c r="B89" s="117"/>
      <c r="C89" s="117"/>
      <c r="D89" s="118"/>
      <c r="E89" s="119">
        <v>888891</v>
      </c>
      <c r="F89" s="115">
        <v>888868</v>
      </c>
      <c r="G89" s="115">
        <v>888845</v>
      </c>
      <c r="H89" s="116">
        <v>888831</v>
      </c>
    </row>
    <row r="90" spans="1:8" ht="15" customHeight="1" x14ac:dyDescent="0.35">
      <c r="A90" s="110" t="s">
        <v>70</v>
      </c>
      <c r="B90" s="117"/>
      <c r="C90" s="117"/>
      <c r="D90" s="120"/>
      <c r="E90" s="121">
        <v>2</v>
      </c>
      <c r="F90" s="115">
        <v>0</v>
      </c>
      <c r="G90" s="115">
        <v>0</v>
      </c>
      <c r="H90" s="116">
        <v>0</v>
      </c>
    </row>
    <row r="91" spans="1:8" ht="15" customHeight="1" x14ac:dyDescent="0.35">
      <c r="A91" s="110" t="s">
        <v>71</v>
      </c>
      <c r="B91" s="117"/>
      <c r="C91" s="117"/>
      <c r="D91" s="117"/>
      <c r="E91" s="121">
        <v>407967</v>
      </c>
      <c r="F91" s="115">
        <v>407967</v>
      </c>
      <c r="G91" s="115">
        <v>407967</v>
      </c>
      <c r="H91" s="116">
        <v>407967</v>
      </c>
    </row>
    <row r="92" spans="1:8" ht="15" customHeight="1" x14ac:dyDescent="0.35">
      <c r="A92" s="122" t="s">
        <v>72</v>
      </c>
      <c r="B92" s="123"/>
      <c r="C92" s="123"/>
      <c r="D92" s="124"/>
      <c r="E92" s="125">
        <v>0</v>
      </c>
      <c r="F92" s="115">
        <v>0</v>
      </c>
      <c r="G92" s="115">
        <v>0</v>
      </c>
      <c r="H92" s="116">
        <v>0</v>
      </c>
    </row>
    <row r="93" spans="1:8" ht="15.75" customHeight="1" thickBot="1" x14ac:dyDescent="0.4">
      <c r="A93" s="126"/>
      <c r="B93" s="127"/>
      <c r="C93" s="127"/>
      <c r="D93" s="128"/>
      <c r="E93" s="129"/>
      <c r="F93" s="130"/>
      <c r="G93" s="130"/>
      <c r="H93" s="131"/>
    </row>
    <row r="94" spans="1:8" ht="15" customHeight="1" x14ac:dyDescent="0.35">
      <c r="A94" s="132" t="s">
        <v>73</v>
      </c>
      <c r="B94" s="6"/>
    </row>
    <row r="95" spans="1:8" ht="15" customHeight="1" x14ac:dyDescent="0.35">
      <c r="A95" s="133" t="s">
        <v>74</v>
      </c>
      <c r="B95" s="6"/>
      <c r="E95" s="134"/>
    </row>
    <row r="98" spans="1:8" ht="15" customHeight="1" x14ac:dyDescent="0.35">
      <c r="A98" s="135" t="s">
        <v>75</v>
      </c>
      <c r="B98" s="135"/>
      <c r="C98" s="135"/>
      <c r="D98" s="135"/>
      <c r="E98" s="136">
        <f>E7-E82</f>
        <v>0</v>
      </c>
      <c r="F98" s="136">
        <f>F7-F82</f>
        <v>0</v>
      </c>
      <c r="G98" s="136">
        <f>G7-G82</f>
        <v>0</v>
      </c>
      <c r="H98" s="136">
        <f>H7-H82</f>
        <v>0</v>
      </c>
    </row>
    <row r="99" spans="1:8" ht="15" customHeight="1" x14ac:dyDescent="0.35">
      <c r="E99" s="137"/>
      <c r="F99" s="137"/>
      <c r="G99" s="137"/>
      <c r="H99" s="137"/>
    </row>
  </sheetData>
  <mergeCells count="1">
    <mergeCell ref="A2:H2"/>
  </mergeCells>
  <pageMargins left="0.7" right="0.7" top="0.75" bottom="0.75" header="0.3" footer="0.3"/>
  <headerFooter>
    <oddFooter>&amp;L_x000D_&amp;1#&amp;"Calibri"&amp;10&amp;K000000 Interné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51"/>
  </sheetPr>
  <dimension ref="A1:J99"/>
  <sheetViews>
    <sheetView zoomScale="90" workbookViewId="0">
      <selection activeCell="E7" sqref="E7"/>
    </sheetView>
  </sheetViews>
  <sheetFormatPr defaultRowHeight="15" customHeight="1" x14ac:dyDescent="0.35"/>
  <cols>
    <col min="1" max="3" width="9.1796875" style="1"/>
    <col min="4" max="4" width="21.7265625" style="1" customWidth="1"/>
    <col min="5" max="8" width="10.1796875" customWidth="1"/>
    <col min="260" max="260" width="10.7265625" customWidth="1"/>
    <col min="261" max="264" width="10.1796875" customWidth="1"/>
    <col min="516" max="516" width="10.7265625" customWidth="1"/>
    <col min="517" max="520" width="10.1796875" customWidth="1"/>
    <col min="772" max="772" width="10.7265625" customWidth="1"/>
    <col min="773" max="776" width="10.1796875" customWidth="1"/>
    <col min="1028" max="1028" width="10.7265625" customWidth="1"/>
    <col min="1029" max="1032" width="10.1796875" customWidth="1"/>
    <col min="1284" max="1284" width="10.7265625" customWidth="1"/>
    <col min="1285" max="1288" width="10.1796875" customWidth="1"/>
    <col min="1540" max="1540" width="10.7265625" customWidth="1"/>
    <col min="1541" max="1544" width="10.1796875" customWidth="1"/>
    <col min="1796" max="1796" width="10.7265625" customWidth="1"/>
    <col min="1797" max="1800" width="10.1796875" customWidth="1"/>
    <col min="2052" max="2052" width="10.7265625" customWidth="1"/>
    <col min="2053" max="2056" width="10.1796875" customWidth="1"/>
    <col min="2308" max="2308" width="10.7265625" customWidth="1"/>
    <col min="2309" max="2312" width="10.1796875" customWidth="1"/>
    <col min="2564" max="2564" width="10.7265625" customWidth="1"/>
    <col min="2565" max="2568" width="10.1796875" customWidth="1"/>
    <col min="2820" max="2820" width="10.7265625" customWidth="1"/>
    <col min="2821" max="2824" width="10.1796875" customWidth="1"/>
    <col min="3076" max="3076" width="10.7265625" customWidth="1"/>
    <col min="3077" max="3080" width="10.1796875" customWidth="1"/>
    <col min="3332" max="3332" width="10.7265625" customWidth="1"/>
    <col min="3333" max="3336" width="10.1796875" customWidth="1"/>
    <col min="3588" max="3588" width="10.7265625" customWidth="1"/>
    <col min="3589" max="3592" width="10.1796875" customWidth="1"/>
    <col min="3844" max="3844" width="10.7265625" customWidth="1"/>
    <col min="3845" max="3848" width="10.1796875" customWidth="1"/>
    <col min="4100" max="4100" width="10.7265625" customWidth="1"/>
    <col min="4101" max="4104" width="10.1796875" customWidth="1"/>
    <col min="4356" max="4356" width="10.7265625" customWidth="1"/>
    <col min="4357" max="4360" width="10.1796875" customWidth="1"/>
    <col min="4612" max="4612" width="10.7265625" customWidth="1"/>
    <col min="4613" max="4616" width="10.1796875" customWidth="1"/>
    <col min="4868" max="4868" width="10.7265625" customWidth="1"/>
    <col min="4869" max="4872" width="10.1796875" customWidth="1"/>
    <col min="5124" max="5124" width="10.7265625" customWidth="1"/>
    <col min="5125" max="5128" width="10.1796875" customWidth="1"/>
    <col min="5380" max="5380" width="10.7265625" customWidth="1"/>
    <col min="5381" max="5384" width="10.1796875" customWidth="1"/>
    <col min="5636" max="5636" width="10.7265625" customWidth="1"/>
    <col min="5637" max="5640" width="10.1796875" customWidth="1"/>
    <col min="5892" max="5892" width="10.7265625" customWidth="1"/>
    <col min="5893" max="5896" width="10.1796875" customWidth="1"/>
    <col min="6148" max="6148" width="10.7265625" customWidth="1"/>
    <col min="6149" max="6152" width="10.1796875" customWidth="1"/>
    <col min="6404" max="6404" width="10.7265625" customWidth="1"/>
    <col min="6405" max="6408" width="10.1796875" customWidth="1"/>
    <col min="6660" max="6660" width="10.7265625" customWidth="1"/>
    <col min="6661" max="6664" width="10.1796875" customWidth="1"/>
    <col min="6916" max="6916" width="10.7265625" customWidth="1"/>
    <col min="6917" max="6920" width="10.1796875" customWidth="1"/>
    <col min="7172" max="7172" width="10.7265625" customWidth="1"/>
    <col min="7173" max="7176" width="10.1796875" customWidth="1"/>
    <col min="7428" max="7428" width="10.7265625" customWidth="1"/>
    <col min="7429" max="7432" width="10.1796875" customWidth="1"/>
    <col min="7684" max="7684" width="10.7265625" customWidth="1"/>
    <col min="7685" max="7688" width="10.1796875" customWidth="1"/>
    <col min="7940" max="7940" width="10.7265625" customWidth="1"/>
    <col min="7941" max="7944" width="10.1796875" customWidth="1"/>
    <col min="8196" max="8196" width="10.7265625" customWidth="1"/>
    <col min="8197" max="8200" width="10.1796875" customWidth="1"/>
    <col min="8452" max="8452" width="10.7265625" customWidth="1"/>
    <col min="8453" max="8456" width="10.1796875" customWidth="1"/>
    <col min="8708" max="8708" width="10.7265625" customWidth="1"/>
    <col min="8709" max="8712" width="10.1796875" customWidth="1"/>
    <col min="8964" max="8964" width="10.7265625" customWidth="1"/>
    <col min="8965" max="8968" width="10.1796875" customWidth="1"/>
    <col min="9220" max="9220" width="10.7265625" customWidth="1"/>
    <col min="9221" max="9224" width="10.1796875" customWidth="1"/>
    <col min="9476" max="9476" width="10.7265625" customWidth="1"/>
    <col min="9477" max="9480" width="10.1796875" customWidth="1"/>
    <col min="9732" max="9732" width="10.7265625" customWidth="1"/>
    <col min="9733" max="9736" width="10.1796875" customWidth="1"/>
    <col min="9988" max="9988" width="10.7265625" customWidth="1"/>
    <col min="9989" max="9992" width="10.1796875" customWidth="1"/>
    <col min="10244" max="10244" width="10.7265625" customWidth="1"/>
    <col min="10245" max="10248" width="10.1796875" customWidth="1"/>
    <col min="10500" max="10500" width="10.7265625" customWidth="1"/>
    <col min="10501" max="10504" width="10.1796875" customWidth="1"/>
    <col min="10756" max="10756" width="10.7265625" customWidth="1"/>
    <col min="10757" max="10760" width="10.1796875" customWidth="1"/>
    <col min="11012" max="11012" width="10.7265625" customWidth="1"/>
    <col min="11013" max="11016" width="10.1796875" customWidth="1"/>
    <col min="11268" max="11268" width="10.7265625" customWidth="1"/>
    <col min="11269" max="11272" width="10.1796875" customWidth="1"/>
    <col min="11524" max="11524" width="10.7265625" customWidth="1"/>
    <col min="11525" max="11528" width="10.1796875" customWidth="1"/>
    <col min="11780" max="11780" width="10.7265625" customWidth="1"/>
    <col min="11781" max="11784" width="10.1796875" customWidth="1"/>
    <col min="12036" max="12036" width="10.7265625" customWidth="1"/>
    <col min="12037" max="12040" width="10.1796875" customWidth="1"/>
    <col min="12292" max="12292" width="10.7265625" customWidth="1"/>
    <col min="12293" max="12296" width="10.1796875" customWidth="1"/>
    <col min="12548" max="12548" width="10.7265625" customWidth="1"/>
    <col min="12549" max="12552" width="10.1796875" customWidth="1"/>
    <col min="12804" max="12804" width="10.7265625" customWidth="1"/>
    <col min="12805" max="12808" width="10.1796875" customWidth="1"/>
    <col min="13060" max="13060" width="10.7265625" customWidth="1"/>
    <col min="13061" max="13064" width="10.1796875" customWidth="1"/>
    <col min="13316" max="13316" width="10.7265625" customWidth="1"/>
    <col min="13317" max="13320" width="10.1796875" customWidth="1"/>
    <col min="13572" max="13572" width="10.7265625" customWidth="1"/>
    <col min="13573" max="13576" width="10.1796875" customWidth="1"/>
    <col min="13828" max="13828" width="10.7265625" customWidth="1"/>
    <col min="13829" max="13832" width="10.1796875" customWidth="1"/>
    <col min="14084" max="14084" width="10.7265625" customWidth="1"/>
    <col min="14085" max="14088" width="10.1796875" customWidth="1"/>
    <col min="14340" max="14340" width="10.7265625" customWidth="1"/>
    <col min="14341" max="14344" width="10.1796875" customWidth="1"/>
    <col min="14596" max="14596" width="10.7265625" customWidth="1"/>
    <col min="14597" max="14600" width="10.1796875" customWidth="1"/>
    <col min="14852" max="14852" width="10.7265625" customWidth="1"/>
    <col min="14853" max="14856" width="10.1796875" customWidth="1"/>
    <col min="15108" max="15108" width="10.7265625" customWidth="1"/>
    <col min="15109" max="15112" width="10.1796875" customWidth="1"/>
    <col min="15364" max="15364" width="10.7265625" customWidth="1"/>
    <col min="15365" max="15368" width="10.1796875" customWidth="1"/>
    <col min="15620" max="15620" width="10.7265625" customWidth="1"/>
    <col min="15621" max="15624" width="10.1796875" customWidth="1"/>
    <col min="15876" max="15876" width="10.7265625" customWidth="1"/>
    <col min="15877" max="15880" width="10.1796875" customWidth="1"/>
    <col min="16132" max="16132" width="10.7265625" customWidth="1"/>
    <col min="16133" max="16136" width="10.1796875" customWidth="1"/>
  </cols>
  <sheetData>
    <row r="1" spans="1:10" s="3" customFormat="1" ht="11.25" customHeight="1" x14ac:dyDescent="0.2">
      <c r="A1" s="2"/>
      <c r="B1" s="2"/>
      <c r="C1" s="2"/>
      <c r="D1" s="2"/>
    </row>
    <row r="2" spans="1:10" s="5" customFormat="1" ht="15" customHeight="1" x14ac:dyDescent="0.3">
      <c r="A2" s="167" t="s">
        <v>0</v>
      </c>
      <c r="B2" s="167"/>
      <c r="C2" s="167"/>
      <c r="D2" s="167"/>
      <c r="E2" s="167"/>
      <c r="F2" s="167"/>
      <c r="G2" s="167"/>
      <c r="H2" s="167"/>
      <c r="I2" s="4"/>
      <c r="J2" s="4"/>
    </row>
    <row r="3" spans="1:10" s="3" customFormat="1" ht="12" customHeight="1" thickBot="1" x14ac:dyDescent="0.25">
      <c r="A3" s="7"/>
      <c r="B3" s="8"/>
      <c r="C3" s="9"/>
      <c r="D3" s="9"/>
      <c r="H3" s="10" t="s">
        <v>1</v>
      </c>
    </row>
    <row r="4" spans="1:10" s="3" customFormat="1" ht="11.25" customHeight="1" x14ac:dyDescent="0.25">
      <c r="A4" s="11"/>
      <c r="B4" s="12"/>
      <c r="C4" s="12"/>
      <c r="D4" s="12"/>
      <c r="E4" s="13" t="s">
        <v>2</v>
      </c>
      <c r="F4" s="14" t="s">
        <v>3</v>
      </c>
      <c r="G4" s="14" t="s">
        <v>4</v>
      </c>
      <c r="H4" s="15" t="s">
        <v>5</v>
      </c>
    </row>
    <row r="5" spans="1:10" s="3" customFormat="1" ht="12" customHeight="1" thickBot="1" x14ac:dyDescent="0.3">
      <c r="A5" s="17" t="s">
        <v>6</v>
      </c>
      <c r="B5" s="18"/>
      <c r="C5" s="18"/>
      <c r="D5" s="18"/>
      <c r="E5" s="19">
        <v>2015</v>
      </c>
      <c r="F5" s="20">
        <v>2015</v>
      </c>
      <c r="G5" s="20">
        <v>2015</v>
      </c>
      <c r="H5" s="21">
        <v>2015</v>
      </c>
    </row>
    <row r="6" spans="1:10" s="3" customFormat="1" ht="11.25" customHeight="1" x14ac:dyDescent="0.2">
      <c r="A6" s="11"/>
      <c r="B6" s="12"/>
      <c r="C6" s="12"/>
      <c r="D6" s="12"/>
      <c r="E6" s="22"/>
      <c r="F6" s="23"/>
      <c r="G6" s="24"/>
      <c r="H6" s="25"/>
    </row>
    <row r="7" spans="1:10" s="3" customFormat="1" ht="11.25" customHeight="1" x14ac:dyDescent="0.25">
      <c r="A7" s="26" t="s">
        <v>7</v>
      </c>
      <c r="B7" s="27"/>
      <c r="C7" s="27"/>
      <c r="D7" s="28"/>
      <c r="E7" s="29">
        <f>SUM(E11,E26)</f>
        <v>41496751</v>
      </c>
      <c r="F7" s="30">
        <f>SUM(F11,F26)</f>
        <v>42082004</v>
      </c>
      <c r="G7" s="30">
        <f>SUM(G11,G26)</f>
        <v>41824405</v>
      </c>
      <c r="H7" s="31">
        <f>SUM(H11,H26)</f>
        <v>41473620</v>
      </c>
    </row>
    <row r="8" spans="1:10" s="3" customFormat="1" ht="11.25" customHeight="1" x14ac:dyDescent="0.2">
      <c r="A8" s="32" t="s">
        <v>8</v>
      </c>
      <c r="B8" s="27"/>
      <c r="C8" s="27"/>
      <c r="D8" s="27"/>
      <c r="E8" s="33" t="s">
        <v>9</v>
      </c>
      <c r="F8" s="34" t="s">
        <v>9</v>
      </c>
      <c r="G8" s="34" t="s">
        <v>9</v>
      </c>
      <c r="H8" s="35">
        <f>H7/80376307*100</f>
        <v>51.599310229568033</v>
      </c>
    </row>
    <row r="9" spans="1:10" s="3" customFormat="1" ht="12" customHeight="1" thickBot="1" x14ac:dyDescent="0.25">
      <c r="A9" s="32" t="s">
        <v>10</v>
      </c>
      <c r="B9" s="27"/>
      <c r="C9" s="27"/>
      <c r="D9" s="27"/>
      <c r="E9" s="36"/>
      <c r="F9" s="37"/>
      <c r="G9" s="37"/>
      <c r="H9" s="38"/>
    </row>
    <row r="10" spans="1:10" s="3" customFormat="1" ht="11.25" customHeight="1" x14ac:dyDescent="0.25">
      <c r="A10" s="39" t="s">
        <v>11</v>
      </c>
      <c r="B10" s="40"/>
      <c r="C10" s="40"/>
      <c r="D10" s="40"/>
      <c r="E10" s="41"/>
      <c r="F10" s="42"/>
      <c r="G10" s="43"/>
      <c r="H10" s="44"/>
    </row>
    <row r="11" spans="1:10" s="3" customFormat="1" ht="11.25" customHeight="1" x14ac:dyDescent="0.25">
      <c r="A11" s="45" t="s">
        <v>12</v>
      </c>
      <c r="B11" s="46"/>
      <c r="C11" s="46"/>
      <c r="D11" s="47"/>
      <c r="E11" s="48">
        <f>SUM(E13,E19)</f>
        <v>17018629</v>
      </c>
      <c r="F11" s="49">
        <f>SUM(F13,F19)</f>
        <v>17916222</v>
      </c>
      <c r="G11" s="49">
        <f>SUM(G13,G19)</f>
        <v>18623051</v>
      </c>
      <c r="H11" s="50">
        <f>SUM(H13,H19)</f>
        <v>19448069</v>
      </c>
    </row>
    <row r="12" spans="1:10" s="3" customFormat="1" ht="11.25" customHeight="1" x14ac:dyDescent="0.2">
      <c r="A12" s="32"/>
      <c r="B12" s="27"/>
      <c r="C12" s="27"/>
      <c r="D12" s="27"/>
      <c r="E12" s="51"/>
      <c r="F12" s="52"/>
      <c r="G12" s="52"/>
      <c r="H12" s="53"/>
    </row>
    <row r="13" spans="1:10" s="3" customFormat="1" ht="11.25" customHeight="1" x14ac:dyDescent="0.2">
      <c r="A13" s="54" t="s">
        <v>13</v>
      </c>
      <c r="B13" s="55"/>
      <c r="C13" s="55"/>
      <c r="D13" s="56"/>
      <c r="E13" s="57">
        <f>SUM(E14:E17)</f>
        <v>255056</v>
      </c>
      <c r="F13" s="58">
        <f>SUM(F14:F17)</f>
        <v>280091</v>
      </c>
      <c r="G13" s="58">
        <f>SUM(G14:G17)</f>
        <v>346525</v>
      </c>
      <c r="H13" s="59">
        <f>SUM(H14:H17)</f>
        <v>417497</v>
      </c>
    </row>
    <row r="14" spans="1:10" s="3" customFormat="1" ht="11.25" customHeight="1" x14ac:dyDescent="0.2">
      <c r="A14" s="60" t="s">
        <v>14</v>
      </c>
      <c r="B14" s="46"/>
      <c r="C14" s="46"/>
      <c r="D14" s="55"/>
      <c r="E14" s="57">
        <v>47248</v>
      </c>
      <c r="F14" s="58">
        <v>42350</v>
      </c>
      <c r="G14" s="58">
        <v>42912</v>
      </c>
      <c r="H14" s="59">
        <v>192586</v>
      </c>
    </row>
    <row r="15" spans="1:10" s="3" customFormat="1" ht="11.25" customHeight="1" x14ac:dyDescent="0.2">
      <c r="A15" s="60" t="s">
        <v>15</v>
      </c>
      <c r="B15" s="61"/>
      <c r="C15" s="46"/>
      <c r="D15" s="55"/>
      <c r="E15" s="57">
        <v>35031</v>
      </c>
      <c r="F15" s="58">
        <v>35026</v>
      </c>
      <c r="G15" s="58">
        <v>35021</v>
      </c>
      <c r="H15" s="59">
        <v>0</v>
      </c>
    </row>
    <row r="16" spans="1:10" s="3" customFormat="1" ht="11.25" customHeight="1" x14ac:dyDescent="0.2">
      <c r="A16" s="60" t="s">
        <v>16</v>
      </c>
      <c r="B16" s="46"/>
      <c r="C16" s="46"/>
      <c r="D16" s="55"/>
      <c r="E16" s="57">
        <v>104325</v>
      </c>
      <c r="F16" s="58">
        <v>128401</v>
      </c>
      <c r="G16" s="58">
        <v>181691</v>
      </c>
      <c r="H16" s="59">
        <v>162939</v>
      </c>
    </row>
    <row r="17" spans="1:8" s="3" customFormat="1" ht="11.25" customHeight="1" x14ac:dyDescent="0.2">
      <c r="A17" s="62" t="s">
        <v>17</v>
      </c>
      <c r="B17" s="55"/>
      <c r="C17" s="55"/>
      <c r="D17" s="56"/>
      <c r="E17" s="51">
        <v>68452</v>
      </c>
      <c r="F17" s="52">
        <v>74314</v>
      </c>
      <c r="G17" s="52">
        <v>86901</v>
      </c>
      <c r="H17" s="53">
        <v>61972</v>
      </c>
    </row>
    <row r="18" spans="1:8" s="3" customFormat="1" ht="11.25" customHeight="1" x14ac:dyDescent="0.2">
      <c r="A18" s="32"/>
      <c r="B18" s="27"/>
      <c r="C18" s="27"/>
      <c r="D18" s="27"/>
      <c r="E18" s="51"/>
      <c r="F18" s="52"/>
      <c r="G18" s="52"/>
      <c r="H18" s="53"/>
    </row>
    <row r="19" spans="1:8" s="3" customFormat="1" ht="11.25" customHeight="1" x14ac:dyDescent="0.2">
      <c r="A19" s="54" t="s">
        <v>18</v>
      </c>
      <c r="B19" s="55"/>
      <c r="C19" s="55"/>
      <c r="D19" s="56"/>
      <c r="E19" s="57">
        <f>SUM(E20:E24)</f>
        <v>16763573</v>
      </c>
      <c r="F19" s="58">
        <f>SUM(F20:F24)</f>
        <v>17636131</v>
      </c>
      <c r="G19" s="58">
        <f>SUM(G20:G24)</f>
        <v>18276526</v>
      </c>
      <c r="H19" s="59">
        <f>SUM(H20:H24)</f>
        <v>19030572</v>
      </c>
    </row>
    <row r="20" spans="1:8" s="3" customFormat="1" ht="11.25" customHeight="1" x14ac:dyDescent="0.2">
      <c r="A20" s="60" t="s">
        <v>14</v>
      </c>
      <c r="B20" s="46"/>
      <c r="C20" s="46"/>
      <c r="D20" s="56"/>
      <c r="E20" s="57">
        <v>0</v>
      </c>
      <c r="F20" s="58">
        <v>0</v>
      </c>
      <c r="G20" s="58">
        <v>0</v>
      </c>
      <c r="H20" s="59">
        <v>0</v>
      </c>
    </row>
    <row r="21" spans="1:8" s="3" customFormat="1" ht="11.25" customHeight="1" x14ac:dyDescent="0.2">
      <c r="A21" s="60" t="s">
        <v>15</v>
      </c>
      <c r="B21" s="46"/>
      <c r="C21" s="46"/>
      <c r="D21" s="56"/>
      <c r="E21" s="57">
        <v>15147862</v>
      </c>
      <c r="F21" s="58">
        <v>16017630</v>
      </c>
      <c r="G21" s="58">
        <v>16661535</v>
      </c>
      <c r="H21" s="59">
        <v>17478073</v>
      </c>
    </row>
    <row r="22" spans="1:8" s="3" customFormat="1" ht="11.25" customHeight="1" x14ac:dyDescent="0.2">
      <c r="A22" s="60" t="s">
        <v>16</v>
      </c>
      <c r="B22" s="46"/>
      <c r="C22" s="46"/>
      <c r="D22" s="55"/>
      <c r="E22" s="57">
        <v>1444029</v>
      </c>
      <c r="F22" s="58">
        <v>1449383</v>
      </c>
      <c r="G22" s="58">
        <v>1454809</v>
      </c>
      <c r="H22" s="59">
        <v>1396564</v>
      </c>
    </row>
    <row r="23" spans="1:8" s="3" customFormat="1" ht="11.25" customHeight="1" x14ac:dyDescent="0.2">
      <c r="A23" s="62" t="s">
        <v>17</v>
      </c>
      <c r="B23" s="55"/>
      <c r="C23" s="55"/>
      <c r="D23" s="56"/>
      <c r="E23" s="57">
        <v>95859</v>
      </c>
      <c r="F23" s="58">
        <v>88929</v>
      </c>
      <c r="G23" s="58">
        <v>78817</v>
      </c>
      <c r="H23" s="59">
        <v>86078</v>
      </c>
    </row>
    <row r="24" spans="1:8" s="3" customFormat="1" ht="11.25" customHeight="1" x14ac:dyDescent="0.2">
      <c r="A24" s="62" t="s">
        <v>19</v>
      </c>
      <c r="B24" s="55"/>
      <c r="C24" s="55"/>
      <c r="D24" s="56"/>
      <c r="E24" s="57">
        <v>75823</v>
      </c>
      <c r="F24" s="58">
        <v>80189</v>
      </c>
      <c r="G24" s="58">
        <v>81365</v>
      </c>
      <c r="H24" s="59">
        <v>69857</v>
      </c>
    </row>
    <row r="25" spans="1:8" s="3" customFormat="1" ht="11.25" customHeight="1" x14ac:dyDescent="0.2">
      <c r="A25" s="32"/>
      <c r="B25" s="27"/>
      <c r="C25" s="27"/>
      <c r="D25" s="27"/>
      <c r="E25" s="36"/>
      <c r="F25" s="37"/>
      <c r="G25" s="37"/>
      <c r="H25" s="38"/>
    </row>
    <row r="26" spans="1:8" s="3" customFormat="1" ht="11.25" customHeight="1" x14ac:dyDescent="0.25">
      <c r="A26" s="45" t="s">
        <v>20</v>
      </c>
      <c r="B26" s="46"/>
      <c r="C26" s="46"/>
      <c r="D26" s="47"/>
      <c r="E26" s="48">
        <f>SUM(E28,E34)</f>
        <v>24478122</v>
      </c>
      <c r="F26" s="49">
        <f>SUM(F28,F34)</f>
        <v>24165782</v>
      </c>
      <c r="G26" s="49">
        <f>SUM(G28,G34)</f>
        <v>23201354</v>
      </c>
      <c r="H26" s="50">
        <f>SUM(H28,H34)</f>
        <v>22025551</v>
      </c>
    </row>
    <row r="27" spans="1:8" s="3" customFormat="1" ht="11.25" customHeight="1" x14ac:dyDescent="0.2">
      <c r="A27" s="32"/>
      <c r="B27" s="27"/>
      <c r="C27" s="27"/>
      <c r="D27" s="27"/>
      <c r="E27" s="51"/>
      <c r="F27" s="52"/>
      <c r="G27" s="52"/>
      <c r="H27" s="53"/>
    </row>
    <row r="28" spans="1:8" s="3" customFormat="1" ht="11.25" customHeight="1" x14ac:dyDescent="0.2">
      <c r="A28" s="54" t="s">
        <v>21</v>
      </c>
      <c r="B28" s="55"/>
      <c r="C28" s="55"/>
      <c r="D28" s="56"/>
      <c r="E28" s="57">
        <f>SUM(E29:E32)</f>
        <v>560710</v>
      </c>
      <c r="F28" s="58">
        <f>SUM(F29:F32)</f>
        <v>642710</v>
      </c>
      <c r="G28" s="58">
        <f>SUM(G29:G32)</f>
        <v>662910</v>
      </c>
      <c r="H28" s="59">
        <f>SUM(H29:H32)</f>
        <v>228270</v>
      </c>
    </row>
    <row r="29" spans="1:8" s="3" customFormat="1" ht="11.25" customHeight="1" x14ac:dyDescent="0.2">
      <c r="A29" s="60" t="s">
        <v>14</v>
      </c>
      <c r="B29" s="46"/>
      <c r="C29" s="46"/>
      <c r="D29" s="56"/>
      <c r="E29" s="57">
        <v>155710</v>
      </c>
      <c r="F29" s="58">
        <v>237580</v>
      </c>
      <c r="G29" s="58">
        <v>157910</v>
      </c>
      <c r="H29" s="59">
        <v>228260</v>
      </c>
    </row>
    <row r="30" spans="1:8" s="3" customFormat="1" ht="11.25" customHeight="1" x14ac:dyDescent="0.2">
      <c r="A30" s="60" t="s">
        <v>15</v>
      </c>
      <c r="B30" s="61"/>
      <c r="C30" s="46"/>
      <c r="D30" s="56"/>
      <c r="E30" s="57">
        <v>405000</v>
      </c>
      <c r="F30" s="58">
        <v>405000</v>
      </c>
      <c r="G30" s="58">
        <v>405000</v>
      </c>
      <c r="H30" s="59">
        <v>0</v>
      </c>
    </row>
    <row r="31" spans="1:8" s="3" customFormat="1" ht="11.25" customHeight="1" x14ac:dyDescent="0.2">
      <c r="A31" s="60" t="s">
        <v>16</v>
      </c>
      <c r="B31" s="46"/>
      <c r="C31" s="46"/>
      <c r="D31" s="55"/>
      <c r="E31" s="57">
        <v>0</v>
      </c>
      <c r="F31" s="58">
        <v>0</v>
      </c>
      <c r="G31" s="58">
        <v>100000</v>
      </c>
      <c r="H31" s="59">
        <v>0</v>
      </c>
    </row>
    <row r="32" spans="1:8" s="3" customFormat="1" ht="11.25" customHeight="1" x14ac:dyDescent="0.2">
      <c r="A32" s="62" t="s">
        <v>17</v>
      </c>
      <c r="B32" s="55"/>
      <c r="C32" s="55"/>
      <c r="D32" s="56"/>
      <c r="E32" s="57">
        <v>0</v>
      </c>
      <c r="F32" s="58">
        <v>130</v>
      </c>
      <c r="G32" s="58">
        <v>0</v>
      </c>
      <c r="H32" s="59">
        <v>10</v>
      </c>
    </row>
    <row r="33" spans="1:8" s="3" customFormat="1" ht="11.25" customHeight="1" x14ac:dyDescent="0.2">
      <c r="A33" s="32"/>
      <c r="B33" s="27"/>
      <c r="C33" s="27"/>
      <c r="D33" s="27"/>
      <c r="E33" s="51"/>
      <c r="F33" s="52"/>
      <c r="G33" s="52"/>
      <c r="H33" s="53"/>
    </row>
    <row r="34" spans="1:8" s="3" customFormat="1" ht="11.25" customHeight="1" x14ac:dyDescent="0.2">
      <c r="A34" s="54" t="s">
        <v>22</v>
      </c>
      <c r="B34" s="55"/>
      <c r="C34" s="55"/>
      <c r="D34" s="56"/>
      <c r="E34" s="57">
        <f>SUM(E35:E39)</f>
        <v>23917412</v>
      </c>
      <c r="F34" s="58">
        <f>SUM(F35:F39)</f>
        <v>23523072</v>
      </c>
      <c r="G34" s="58">
        <f>SUM(G35:G39)</f>
        <v>22538444</v>
      </c>
      <c r="H34" s="59">
        <f>SUM(H35:H39)</f>
        <v>21797281</v>
      </c>
    </row>
    <row r="35" spans="1:8" s="3" customFormat="1" ht="11.25" customHeight="1" x14ac:dyDescent="0.2">
      <c r="A35" s="60" t="s">
        <v>14</v>
      </c>
      <c r="B35" s="46"/>
      <c r="C35" s="46"/>
      <c r="D35" s="56"/>
      <c r="E35" s="57">
        <v>0</v>
      </c>
      <c r="F35" s="58">
        <v>0</v>
      </c>
      <c r="G35" s="58">
        <v>0</v>
      </c>
      <c r="H35" s="59">
        <v>0</v>
      </c>
    </row>
    <row r="36" spans="1:8" s="3" customFormat="1" ht="11.25" customHeight="1" x14ac:dyDescent="0.2">
      <c r="A36" s="60" t="s">
        <v>15</v>
      </c>
      <c r="B36" s="46"/>
      <c r="C36" s="46"/>
      <c r="D36" s="56"/>
      <c r="E36" s="57">
        <v>20010730</v>
      </c>
      <c r="F36" s="58">
        <v>19603982</v>
      </c>
      <c r="G36" s="58">
        <v>18442707</v>
      </c>
      <c r="H36" s="59">
        <v>17706242</v>
      </c>
    </row>
    <row r="37" spans="1:8" s="3" customFormat="1" ht="11.25" customHeight="1" x14ac:dyDescent="0.2">
      <c r="A37" s="60" t="s">
        <v>16</v>
      </c>
      <c r="B37" s="46"/>
      <c r="C37" s="46"/>
      <c r="D37" s="55"/>
      <c r="E37" s="57">
        <v>1918907</v>
      </c>
      <c r="F37" s="58">
        <v>1935184</v>
      </c>
      <c r="G37" s="58">
        <v>2116247</v>
      </c>
      <c r="H37" s="59">
        <v>2116246</v>
      </c>
    </row>
    <row r="38" spans="1:8" s="3" customFormat="1" ht="11.25" customHeight="1" x14ac:dyDescent="0.2">
      <c r="A38" s="62" t="s">
        <v>17</v>
      </c>
      <c r="B38" s="55"/>
      <c r="C38" s="55"/>
      <c r="D38" s="56"/>
      <c r="E38" s="57">
        <v>1987765</v>
      </c>
      <c r="F38" s="58">
        <v>1983884</v>
      </c>
      <c r="G38" s="58">
        <v>1979417</v>
      </c>
      <c r="H38" s="59">
        <v>1974788</v>
      </c>
    </row>
    <row r="39" spans="1:8" s="3" customFormat="1" ht="11.25" customHeight="1" x14ac:dyDescent="0.2">
      <c r="A39" s="62" t="s">
        <v>19</v>
      </c>
      <c r="B39" s="55"/>
      <c r="C39" s="55"/>
      <c r="D39" s="56"/>
      <c r="E39" s="57">
        <v>10</v>
      </c>
      <c r="F39" s="58">
        <v>22</v>
      </c>
      <c r="G39" s="58">
        <v>73</v>
      </c>
      <c r="H39" s="59">
        <v>5</v>
      </c>
    </row>
    <row r="40" spans="1:8" s="3" customFormat="1" ht="11.25" customHeight="1" x14ac:dyDescent="0.2">
      <c r="A40" s="54"/>
      <c r="B40" s="55"/>
      <c r="C40" s="55"/>
      <c r="D40" s="55"/>
      <c r="E40" s="51"/>
      <c r="F40" s="52"/>
      <c r="G40" s="63"/>
      <c r="H40" s="64"/>
    </row>
    <row r="41" spans="1:8" s="3" customFormat="1" ht="11.25" customHeight="1" x14ac:dyDescent="0.25">
      <c r="A41" s="45" t="s">
        <v>23</v>
      </c>
      <c r="B41" s="65"/>
      <c r="C41" s="65"/>
      <c r="D41" s="47"/>
      <c r="E41" s="48">
        <f>SUM(E13,E28)</f>
        <v>815766</v>
      </c>
      <c r="F41" s="49">
        <f>SUM(F13,F28)</f>
        <v>922801</v>
      </c>
      <c r="G41" s="49">
        <f>SUM(G13,G28)</f>
        <v>1009435</v>
      </c>
      <c r="H41" s="50">
        <f>SUM(H13,H28)</f>
        <v>645767</v>
      </c>
    </row>
    <row r="42" spans="1:8" s="3" customFormat="1" ht="11.25" customHeight="1" x14ac:dyDescent="0.25">
      <c r="A42" s="66" t="s">
        <v>24</v>
      </c>
      <c r="B42" s="28"/>
      <c r="C42" s="28"/>
      <c r="D42" s="67"/>
      <c r="E42" s="57">
        <v>440000</v>
      </c>
      <c r="F42" s="58">
        <v>440000</v>
      </c>
      <c r="G42" s="58">
        <v>440000</v>
      </c>
      <c r="H42" s="59">
        <v>0</v>
      </c>
    </row>
    <row r="43" spans="1:8" s="3" customFormat="1" ht="11.25" customHeight="1" x14ac:dyDescent="0.25">
      <c r="A43" s="68"/>
      <c r="B43" s="69"/>
      <c r="C43" s="69"/>
      <c r="D43" s="70"/>
      <c r="E43" s="71"/>
      <c r="F43" s="72"/>
      <c r="G43" s="72"/>
      <c r="H43" s="73"/>
    </row>
    <row r="44" spans="1:8" s="3" customFormat="1" ht="12" customHeight="1" thickBot="1" x14ac:dyDescent="0.3">
      <c r="A44" s="17" t="s">
        <v>25</v>
      </c>
      <c r="B44" s="18"/>
      <c r="C44" s="18"/>
      <c r="D44" s="74"/>
      <c r="E44" s="75">
        <f>SUM(E19,E34)</f>
        <v>40680985</v>
      </c>
      <c r="F44" s="76">
        <f>SUM(F19,F34)</f>
        <v>41159203</v>
      </c>
      <c r="G44" s="76">
        <f>SUM(G19,G34)</f>
        <v>40814970</v>
      </c>
      <c r="H44" s="77">
        <f>SUM(H19,H34)</f>
        <v>40827853</v>
      </c>
    </row>
    <row r="45" spans="1:8" s="3" customFormat="1" ht="11.25" customHeight="1" x14ac:dyDescent="0.25">
      <c r="A45" s="45" t="s">
        <v>26</v>
      </c>
      <c r="B45" s="65"/>
      <c r="C45" s="65"/>
      <c r="D45" s="47"/>
      <c r="E45" s="78"/>
      <c r="F45" s="79"/>
      <c r="G45" s="80"/>
      <c r="H45" s="81"/>
    </row>
    <row r="46" spans="1:8" s="3" customFormat="1" ht="11.25" customHeight="1" x14ac:dyDescent="0.25">
      <c r="A46" s="26" t="s">
        <v>27</v>
      </c>
      <c r="B46" s="28"/>
      <c r="C46" s="65" t="s">
        <v>28</v>
      </c>
      <c r="D46" s="67"/>
      <c r="E46" s="48">
        <f>SUM(E47:E48)</f>
        <v>202958</v>
      </c>
      <c r="F46" s="49">
        <f>SUM(F47:F48)</f>
        <v>279930</v>
      </c>
      <c r="G46" s="49">
        <f>SUM(G47:G48)</f>
        <v>200822</v>
      </c>
      <c r="H46" s="50">
        <f>SUM(H47:H48)</f>
        <v>420846</v>
      </c>
    </row>
    <row r="47" spans="1:8" s="3" customFormat="1" ht="11.25" customHeight="1" x14ac:dyDescent="0.2">
      <c r="A47" s="54" t="s">
        <v>29</v>
      </c>
      <c r="B47" s="55"/>
      <c r="C47" s="55"/>
      <c r="D47" s="56"/>
      <c r="E47" s="51">
        <f>SUM(E14,E29)</f>
        <v>202958</v>
      </c>
      <c r="F47" s="52">
        <f>SUM(F14,F29)</f>
        <v>279930</v>
      </c>
      <c r="G47" s="52">
        <f>SUM(G14,G29)</f>
        <v>200822</v>
      </c>
      <c r="H47" s="53">
        <f>SUM(H14,H29)</f>
        <v>420846</v>
      </c>
    </row>
    <row r="48" spans="1:8" s="3" customFormat="1" ht="11.25" customHeight="1" x14ac:dyDescent="0.2">
      <c r="A48" s="54" t="s">
        <v>30</v>
      </c>
      <c r="B48" s="55"/>
      <c r="C48" s="55"/>
      <c r="D48" s="56"/>
      <c r="E48" s="51">
        <f>SUM(E35,E20)</f>
        <v>0</v>
      </c>
      <c r="F48" s="52">
        <f>SUM(F35,F20)</f>
        <v>0</v>
      </c>
      <c r="G48" s="52">
        <f>SUM(G35,G20)</f>
        <v>0</v>
      </c>
      <c r="H48" s="53">
        <f>SUM(H35,H20)</f>
        <v>0</v>
      </c>
    </row>
    <row r="49" spans="1:8" s="3" customFormat="1" ht="11.25" customHeight="1" x14ac:dyDescent="0.2">
      <c r="A49" s="54" t="s">
        <v>31</v>
      </c>
      <c r="B49" s="55"/>
      <c r="C49" s="55"/>
      <c r="D49" s="56"/>
      <c r="E49" s="51">
        <f>SUM(E14,E20)</f>
        <v>47248</v>
      </c>
      <c r="F49" s="52">
        <f>SUM(F14,F20)</f>
        <v>42350</v>
      </c>
      <c r="G49" s="52">
        <f>SUM(G14,G20)</f>
        <v>42912</v>
      </c>
      <c r="H49" s="53">
        <f>SUM(H14,H20)</f>
        <v>192586</v>
      </c>
    </row>
    <row r="50" spans="1:8" s="3" customFormat="1" ht="11.25" customHeight="1" x14ac:dyDescent="0.2">
      <c r="A50" s="54" t="s">
        <v>32</v>
      </c>
      <c r="B50" s="55"/>
      <c r="C50" s="55"/>
      <c r="D50" s="56"/>
      <c r="E50" s="51">
        <f>SUM(E29,E35)</f>
        <v>155710</v>
      </c>
      <c r="F50" s="52">
        <f>SUM(F29,F35)</f>
        <v>237580</v>
      </c>
      <c r="G50" s="52">
        <f>SUM(G29,G35)</f>
        <v>157910</v>
      </c>
      <c r="H50" s="53">
        <f>SUM(H29,H35)</f>
        <v>228260</v>
      </c>
    </row>
    <row r="51" spans="1:8" s="3" customFormat="1" ht="11.25" customHeight="1" x14ac:dyDescent="0.25">
      <c r="A51" s="26"/>
      <c r="B51" s="28"/>
      <c r="C51" s="28"/>
      <c r="D51" s="67"/>
      <c r="E51" s="71"/>
      <c r="F51" s="72"/>
      <c r="G51" s="72"/>
      <c r="H51" s="73"/>
    </row>
    <row r="52" spans="1:8" s="3" customFormat="1" ht="11.25" customHeight="1" x14ac:dyDescent="0.25">
      <c r="A52" s="45" t="s">
        <v>33</v>
      </c>
      <c r="B52" s="65"/>
      <c r="C52" s="65" t="s">
        <v>34</v>
      </c>
      <c r="D52" s="47"/>
      <c r="E52" s="48">
        <f>SUM(E53:E54)</f>
        <v>35598623</v>
      </c>
      <c r="F52" s="49">
        <f>SUM(F53:F54)</f>
        <v>36061638</v>
      </c>
      <c r="G52" s="49">
        <f>SUM(G53:G54)</f>
        <v>35544263</v>
      </c>
      <c r="H52" s="50">
        <f>SUM(H53:H54)</f>
        <v>35184315</v>
      </c>
    </row>
    <row r="53" spans="1:8" s="3" customFormat="1" ht="11.25" customHeight="1" x14ac:dyDescent="0.25">
      <c r="A53" s="54" t="s">
        <v>35</v>
      </c>
      <c r="B53" s="55"/>
      <c r="C53" s="82"/>
      <c r="D53" s="56"/>
      <c r="E53" s="51">
        <f>SUM(E15,E30)</f>
        <v>440031</v>
      </c>
      <c r="F53" s="52">
        <f>SUM(F15,F30)</f>
        <v>440026</v>
      </c>
      <c r="G53" s="52">
        <f>SUM(G15,G30)</f>
        <v>440021</v>
      </c>
      <c r="H53" s="53">
        <f>SUM(H15,H30)</f>
        <v>0</v>
      </c>
    </row>
    <row r="54" spans="1:8" s="3" customFormat="1" ht="11.25" customHeight="1" x14ac:dyDescent="0.25">
      <c r="A54" s="54" t="s">
        <v>36</v>
      </c>
      <c r="B54" s="55"/>
      <c r="C54" s="82"/>
      <c r="D54" s="56"/>
      <c r="E54" s="51">
        <f>SUM(E21,E36)</f>
        <v>35158592</v>
      </c>
      <c r="F54" s="52">
        <f>SUM(F21,F36)</f>
        <v>35621612</v>
      </c>
      <c r="G54" s="52">
        <f>SUM(G21,G36)</f>
        <v>35104242</v>
      </c>
      <c r="H54" s="53">
        <f>SUM(H21,H36)</f>
        <v>35184315</v>
      </c>
    </row>
    <row r="55" spans="1:8" s="3" customFormat="1" ht="11.25" customHeight="1" x14ac:dyDescent="0.25">
      <c r="A55" s="54" t="s">
        <v>37</v>
      </c>
      <c r="B55" s="55"/>
      <c r="C55" s="82"/>
      <c r="D55" s="56"/>
      <c r="E55" s="51">
        <f>SUM(E15,E21)</f>
        <v>15182893</v>
      </c>
      <c r="F55" s="52">
        <f>SUM(F15,F21)</f>
        <v>16052656</v>
      </c>
      <c r="G55" s="52">
        <f>SUM(G15,G21)</f>
        <v>16696556</v>
      </c>
      <c r="H55" s="53">
        <f>SUM(H15,H21)</f>
        <v>17478073</v>
      </c>
    </row>
    <row r="56" spans="1:8" s="3" customFormat="1" ht="11.25" customHeight="1" x14ac:dyDescent="0.25">
      <c r="A56" s="54" t="s">
        <v>38</v>
      </c>
      <c r="B56" s="55"/>
      <c r="C56" s="82"/>
      <c r="D56" s="83"/>
      <c r="E56" s="51">
        <f>SUM(E30,E36)</f>
        <v>20415730</v>
      </c>
      <c r="F56" s="52">
        <f>SUM(F30,F36)</f>
        <v>20008982</v>
      </c>
      <c r="G56" s="52">
        <f>SUM(G30,G36)</f>
        <v>18847707</v>
      </c>
      <c r="H56" s="53">
        <f>SUM(H30,H36)</f>
        <v>17706242</v>
      </c>
    </row>
    <row r="57" spans="1:8" s="3" customFormat="1" ht="11.25" customHeight="1" x14ac:dyDescent="0.25">
      <c r="A57" s="84"/>
      <c r="B57" s="85"/>
      <c r="C57" s="28"/>
      <c r="D57" s="67"/>
      <c r="E57" s="71"/>
      <c r="F57" s="72"/>
      <c r="G57" s="72"/>
      <c r="H57" s="73"/>
    </row>
    <row r="58" spans="1:8" s="3" customFormat="1" ht="11.25" customHeight="1" x14ac:dyDescent="0.25">
      <c r="A58" s="26" t="s">
        <v>39</v>
      </c>
      <c r="B58" s="28"/>
      <c r="C58" s="65" t="s">
        <v>40</v>
      </c>
      <c r="D58" s="67"/>
      <c r="E58" s="48">
        <f>SUM(E59:E60)</f>
        <v>5695170</v>
      </c>
      <c r="F58" s="49">
        <f>SUM(F59:F60)</f>
        <v>5740436</v>
      </c>
      <c r="G58" s="49">
        <f>SUM(G59:G60)</f>
        <v>6079320</v>
      </c>
      <c r="H58" s="50">
        <f>SUM(H59:H60)</f>
        <v>5868459</v>
      </c>
    </row>
    <row r="59" spans="1:8" s="3" customFormat="1" ht="11.25" customHeight="1" x14ac:dyDescent="0.2">
      <c r="A59" s="54" t="s">
        <v>41</v>
      </c>
      <c r="B59" s="55"/>
      <c r="C59" s="55"/>
      <c r="D59" s="56"/>
      <c r="E59" s="51">
        <f t="shared" ref="E59:H62" si="0">E65+E71+E77</f>
        <v>172777</v>
      </c>
      <c r="F59" s="52">
        <f t="shared" si="0"/>
        <v>202845</v>
      </c>
      <c r="G59" s="52">
        <f t="shared" si="0"/>
        <v>368592</v>
      </c>
      <c r="H59" s="53">
        <f t="shared" si="0"/>
        <v>224921</v>
      </c>
    </row>
    <row r="60" spans="1:8" s="3" customFormat="1" ht="11.25" customHeight="1" x14ac:dyDescent="0.2">
      <c r="A60" s="54" t="s">
        <v>42</v>
      </c>
      <c r="B60" s="55"/>
      <c r="C60" s="55"/>
      <c r="D60" s="56"/>
      <c r="E60" s="51">
        <f t="shared" si="0"/>
        <v>5522393</v>
      </c>
      <c r="F60" s="52">
        <f t="shared" si="0"/>
        <v>5537591</v>
      </c>
      <c r="G60" s="52">
        <f t="shared" si="0"/>
        <v>5710728</v>
      </c>
      <c r="H60" s="53">
        <f t="shared" si="0"/>
        <v>5643538</v>
      </c>
    </row>
    <row r="61" spans="1:8" s="3" customFormat="1" ht="11.25" customHeight="1" x14ac:dyDescent="0.2">
      <c r="A61" s="54" t="s">
        <v>43</v>
      </c>
      <c r="B61" s="55"/>
      <c r="C61" s="55"/>
      <c r="D61" s="56"/>
      <c r="E61" s="51">
        <f t="shared" si="0"/>
        <v>1788488</v>
      </c>
      <c r="F61" s="52">
        <f t="shared" si="0"/>
        <v>1821216</v>
      </c>
      <c r="G61" s="52">
        <f t="shared" si="0"/>
        <v>1883583</v>
      </c>
      <c r="H61" s="53">
        <f t="shared" si="0"/>
        <v>1777410</v>
      </c>
    </row>
    <row r="62" spans="1:8" s="3" customFormat="1" ht="11.25" customHeight="1" x14ac:dyDescent="0.2">
      <c r="A62" s="54" t="s">
        <v>44</v>
      </c>
      <c r="B62" s="55"/>
      <c r="C62" s="55"/>
      <c r="D62" s="56"/>
      <c r="E62" s="51">
        <f t="shared" si="0"/>
        <v>3906682</v>
      </c>
      <c r="F62" s="52">
        <f t="shared" si="0"/>
        <v>3919220</v>
      </c>
      <c r="G62" s="52">
        <f t="shared" si="0"/>
        <v>4195737</v>
      </c>
      <c r="H62" s="53">
        <f t="shared" si="0"/>
        <v>4091049</v>
      </c>
    </row>
    <row r="63" spans="1:8" s="3" customFormat="1" ht="11.25" customHeight="1" x14ac:dyDescent="0.2">
      <c r="A63" s="84"/>
      <c r="B63" s="85"/>
      <c r="C63" s="85"/>
      <c r="D63" s="70"/>
      <c r="E63" s="71"/>
      <c r="F63" s="72"/>
      <c r="G63" s="72"/>
      <c r="H63" s="73"/>
    </row>
    <row r="64" spans="1:8" s="3" customFormat="1" ht="11.25" customHeight="1" x14ac:dyDescent="0.25">
      <c r="A64" s="45" t="s">
        <v>45</v>
      </c>
      <c r="B64" s="65"/>
      <c r="C64" s="65" t="s">
        <v>46</v>
      </c>
      <c r="D64" s="47"/>
      <c r="E64" s="48">
        <f>SUM(E65:E66)</f>
        <v>3467261</v>
      </c>
      <c r="F64" s="49">
        <f>SUM(F65:F66)</f>
        <v>3512968</v>
      </c>
      <c r="G64" s="49">
        <f>SUM(G65:G66)</f>
        <v>3852747</v>
      </c>
      <c r="H64" s="50">
        <f>SUM(H65:H66)</f>
        <v>3675749</v>
      </c>
    </row>
    <row r="65" spans="1:8" s="3" customFormat="1" ht="11.25" customHeight="1" x14ac:dyDescent="0.25">
      <c r="A65" s="54" t="s">
        <v>47</v>
      </c>
      <c r="B65" s="55"/>
      <c r="C65" s="82"/>
      <c r="D65" s="55"/>
      <c r="E65" s="51">
        <f>SUM(E16,E31)</f>
        <v>104325</v>
      </c>
      <c r="F65" s="52">
        <f>SUM(F16,F31)</f>
        <v>128401</v>
      </c>
      <c r="G65" s="52">
        <f>SUM(G16,G31)</f>
        <v>281691</v>
      </c>
      <c r="H65" s="53">
        <f>SUM(H16,H31)</f>
        <v>162939</v>
      </c>
    </row>
    <row r="66" spans="1:8" s="3" customFormat="1" ht="11.25" customHeight="1" x14ac:dyDescent="0.25">
      <c r="A66" s="54" t="s">
        <v>48</v>
      </c>
      <c r="B66" s="55"/>
      <c r="C66" s="82"/>
      <c r="D66" s="55"/>
      <c r="E66" s="51">
        <f>SUM(E22,E37)</f>
        <v>3362936</v>
      </c>
      <c r="F66" s="52">
        <f>SUM(F22,F37)</f>
        <v>3384567</v>
      </c>
      <c r="G66" s="52">
        <f>SUM(G22,G37)</f>
        <v>3571056</v>
      </c>
      <c r="H66" s="53">
        <f>SUM(H22,H37)</f>
        <v>3512810</v>
      </c>
    </row>
    <row r="67" spans="1:8" s="3" customFormat="1" ht="11.25" customHeight="1" x14ac:dyDescent="0.25">
      <c r="A67" s="54" t="s">
        <v>49</v>
      </c>
      <c r="B67" s="55"/>
      <c r="C67" s="82"/>
      <c r="D67" s="55"/>
      <c r="E67" s="51">
        <f>SUM(E16,E22)</f>
        <v>1548354</v>
      </c>
      <c r="F67" s="52">
        <f>SUM(F16,F22)</f>
        <v>1577784</v>
      </c>
      <c r="G67" s="52">
        <f>SUM(G16,G22)</f>
        <v>1636500</v>
      </c>
      <c r="H67" s="53">
        <f>SUM(H16,H22)</f>
        <v>1559503</v>
      </c>
    </row>
    <row r="68" spans="1:8" s="3" customFormat="1" ht="11.25" customHeight="1" x14ac:dyDescent="0.25">
      <c r="A68" s="54" t="s">
        <v>50</v>
      </c>
      <c r="B68" s="55"/>
      <c r="C68" s="82"/>
      <c r="D68" s="55"/>
      <c r="E68" s="51">
        <f>SUM(E31,E37)</f>
        <v>1918907</v>
      </c>
      <c r="F68" s="52">
        <f>SUM(F31,F37)</f>
        <v>1935184</v>
      </c>
      <c r="G68" s="52">
        <f>SUM(G31,G37)</f>
        <v>2216247</v>
      </c>
      <c r="H68" s="53">
        <f>SUM(H31,H37)</f>
        <v>2116246</v>
      </c>
    </row>
    <row r="69" spans="1:8" s="3" customFormat="1" ht="11.25" customHeight="1" x14ac:dyDescent="0.25">
      <c r="A69" s="68"/>
      <c r="B69" s="69"/>
      <c r="C69" s="69"/>
      <c r="D69" s="70" t="s">
        <v>51</v>
      </c>
      <c r="E69" s="71"/>
      <c r="F69" s="72"/>
      <c r="G69" s="72"/>
      <c r="H69" s="73"/>
    </row>
    <row r="70" spans="1:8" s="3" customFormat="1" ht="11.25" customHeight="1" x14ac:dyDescent="0.25">
      <c r="A70" s="45" t="s">
        <v>52</v>
      </c>
      <c r="B70" s="65"/>
      <c r="C70" s="65"/>
      <c r="D70" s="47"/>
      <c r="E70" s="48">
        <f>SUM(E71:E72)</f>
        <v>2152076</v>
      </c>
      <c r="F70" s="49">
        <f>SUM(F71:F72)</f>
        <v>2147257</v>
      </c>
      <c r="G70" s="49">
        <f>SUM(G71:G72)</f>
        <v>2145135</v>
      </c>
      <c r="H70" s="50">
        <f>SUM(H71:H72)</f>
        <v>2122848</v>
      </c>
    </row>
    <row r="71" spans="1:8" s="3" customFormat="1" ht="11.25" customHeight="1" x14ac:dyDescent="0.25">
      <c r="A71" s="54" t="s">
        <v>53</v>
      </c>
      <c r="B71" s="55"/>
      <c r="C71" s="82"/>
      <c r="D71" s="55"/>
      <c r="E71" s="51">
        <f>SUM(E17,E32)</f>
        <v>68452</v>
      </c>
      <c r="F71" s="52">
        <f>SUM(F17,F32)</f>
        <v>74444</v>
      </c>
      <c r="G71" s="52">
        <f>SUM(G17,G32)</f>
        <v>86901</v>
      </c>
      <c r="H71" s="53">
        <f>SUM(H17,H32)</f>
        <v>61982</v>
      </c>
    </row>
    <row r="72" spans="1:8" s="3" customFormat="1" ht="11.25" customHeight="1" x14ac:dyDescent="0.25">
      <c r="A72" s="54" t="s">
        <v>54</v>
      </c>
      <c r="B72" s="55"/>
      <c r="C72" s="82"/>
      <c r="D72" s="55"/>
      <c r="E72" s="51">
        <f>SUM(E23,E38)</f>
        <v>2083624</v>
      </c>
      <c r="F72" s="52">
        <f>SUM(F23,F38)</f>
        <v>2072813</v>
      </c>
      <c r="G72" s="52">
        <f>SUM(G23,G38)</f>
        <v>2058234</v>
      </c>
      <c r="H72" s="53">
        <f>SUM(H23,H38)</f>
        <v>2060866</v>
      </c>
    </row>
    <row r="73" spans="1:8" s="3" customFormat="1" ht="11.25" customHeight="1" x14ac:dyDescent="0.25">
      <c r="A73" s="54" t="s">
        <v>55</v>
      </c>
      <c r="B73" s="55"/>
      <c r="C73" s="82"/>
      <c r="D73" s="55"/>
      <c r="E73" s="51">
        <f>SUM(E17,E23)</f>
        <v>164311</v>
      </c>
      <c r="F73" s="52">
        <f>SUM(F17,F23)</f>
        <v>163243</v>
      </c>
      <c r="G73" s="52">
        <f>SUM(G17,G23)</f>
        <v>165718</v>
      </c>
      <c r="H73" s="53">
        <f>SUM(H17,H23)</f>
        <v>148050</v>
      </c>
    </row>
    <row r="74" spans="1:8" s="3" customFormat="1" ht="11.25" customHeight="1" x14ac:dyDescent="0.25">
      <c r="A74" s="54" t="s">
        <v>56</v>
      </c>
      <c r="B74" s="55"/>
      <c r="C74" s="82"/>
      <c r="D74" s="55"/>
      <c r="E74" s="51">
        <f>E32+E38</f>
        <v>1987765</v>
      </c>
      <c r="F74" s="52">
        <f>F32+F38</f>
        <v>1984014</v>
      </c>
      <c r="G74" s="52">
        <f>G32+G38</f>
        <v>1979417</v>
      </c>
      <c r="H74" s="53">
        <f>H32+H38</f>
        <v>1974798</v>
      </c>
    </row>
    <row r="75" spans="1:8" s="3" customFormat="1" ht="11.25" customHeight="1" x14ac:dyDescent="0.25">
      <c r="A75" s="32"/>
      <c r="B75" s="27"/>
      <c r="C75" s="28"/>
      <c r="D75" s="27"/>
      <c r="E75" s="36"/>
      <c r="F75" s="37"/>
      <c r="G75" s="37"/>
      <c r="H75" s="38"/>
    </row>
    <row r="76" spans="1:8" s="3" customFormat="1" ht="11.25" customHeight="1" x14ac:dyDescent="0.25">
      <c r="A76" s="45" t="s">
        <v>57</v>
      </c>
      <c r="B76" s="65"/>
      <c r="C76" s="65"/>
      <c r="D76" s="47"/>
      <c r="E76" s="48">
        <f>SUM(E77:E78)</f>
        <v>75833</v>
      </c>
      <c r="F76" s="49">
        <f>SUM(F77:F78)</f>
        <v>80211</v>
      </c>
      <c r="G76" s="49">
        <f>SUM(G77:G78)</f>
        <v>81438</v>
      </c>
      <c r="H76" s="50">
        <f>SUM(H77:H78)</f>
        <v>69862</v>
      </c>
    </row>
    <row r="77" spans="1:8" s="3" customFormat="1" ht="11.25" customHeight="1" x14ac:dyDescent="0.25">
      <c r="A77" s="54" t="s">
        <v>58</v>
      </c>
      <c r="B77" s="55"/>
      <c r="C77" s="82"/>
      <c r="D77" s="55"/>
      <c r="E77" s="51"/>
      <c r="F77" s="52"/>
      <c r="G77" s="52"/>
      <c r="H77" s="53"/>
    </row>
    <row r="78" spans="1:8" s="3" customFormat="1" ht="11.25" customHeight="1" x14ac:dyDescent="0.25">
      <c r="A78" s="54" t="s">
        <v>59</v>
      </c>
      <c r="B78" s="55"/>
      <c r="C78" s="82"/>
      <c r="D78" s="55"/>
      <c r="E78" s="51">
        <f>E24+E39</f>
        <v>75833</v>
      </c>
      <c r="F78" s="52">
        <f>F24+F39</f>
        <v>80211</v>
      </c>
      <c r="G78" s="52">
        <f>G24+G39</f>
        <v>81438</v>
      </c>
      <c r="H78" s="53">
        <f>H24+H39</f>
        <v>69862</v>
      </c>
    </row>
    <row r="79" spans="1:8" s="3" customFormat="1" ht="11.25" customHeight="1" x14ac:dyDescent="0.25">
      <c r="A79" s="54" t="s">
        <v>60</v>
      </c>
      <c r="B79" s="55"/>
      <c r="C79" s="82"/>
      <c r="D79" s="55"/>
      <c r="E79" s="51">
        <f>E24</f>
        <v>75823</v>
      </c>
      <c r="F79" s="52">
        <f>F24</f>
        <v>80189</v>
      </c>
      <c r="G79" s="52">
        <f>G24</f>
        <v>81365</v>
      </c>
      <c r="H79" s="53">
        <f>H24</f>
        <v>69857</v>
      </c>
    </row>
    <row r="80" spans="1:8" s="3" customFormat="1" ht="11.25" customHeight="1" x14ac:dyDescent="0.25">
      <c r="A80" s="54" t="s">
        <v>61</v>
      </c>
      <c r="B80" s="55"/>
      <c r="C80" s="82"/>
      <c r="D80" s="55"/>
      <c r="E80" s="51">
        <f>E39</f>
        <v>10</v>
      </c>
      <c r="F80" s="52">
        <f>F39</f>
        <v>22</v>
      </c>
      <c r="G80" s="52">
        <f>G39</f>
        <v>73</v>
      </c>
      <c r="H80" s="53">
        <f>H39</f>
        <v>5</v>
      </c>
    </row>
    <row r="81" spans="1:8" s="3" customFormat="1" ht="12" customHeight="1" thickBot="1" x14ac:dyDescent="0.25">
      <c r="A81" s="86"/>
      <c r="B81" s="87"/>
      <c r="C81" s="87"/>
      <c r="D81" s="87"/>
      <c r="E81" s="88"/>
      <c r="F81" s="89"/>
      <c r="G81" s="89"/>
      <c r="H81" s="90"/>
    </row>
    <row r="82" spans="1:8" ht="15" customHeight="1" x14ac:dyDescent="0.35">
      <c r="A82" s="91" t="s">
        <v>62</v>
      </c>
      <c r="B82" s="92"/>
      <c r="C82" s="92"/>
      <c r="D82" s="93"/>
      <c r="E82" s="94">
        <f>SUM(E85,E83)</f>
        <v>41496751</v>
      </c>
      <c r="F82" s="95">
        <f>SUM(F85,F83)</f>
        <v>42082004</v>
      </c>
      <c r="G82" s="95">
        <f>SUM(G85,G83)</f>
        <v>41824405</v>
      </c>
      <c r="H82" s="96">
        <f>SUM(H85,H83)</f>
        <v>41473620</v>
      </c>
    </row>
    <row r="83" spans="1:8" ht="15" customHeight="1" x14ac:dyDescent="0.35">
      <c r="A83" s="97" t="s">
        <v>63</v>
      </c>
      <c r="B83" s="98"/>
      <c r="C83" s="98"/>
      <c r="D83" s="99"/>
      <c r="E83" s="94">
        <v>38267138</v>
      </c>
      <c r="F83" s="95">
        <v>38854918</v>
      </c>
      <c r="G83" s="95">
        <v>39098853</v>
      </c>
      <c r="H83" s="96">
        <v>38746911</v>
      </c>
    </row>
    <row r="84" spans="1:8" ht="15" customHeight="1" x14ac:dyDescent="0.35">
      <c r="A84" s="97" t="s">
        <v>64</v>
      </c>
      <c r="B84" s="98"/>
      <c r="C84" s="98"/>
      <c r="D84" s="98"/>
      <c r="E84" s="100" t="s">
        <v>9</v>
      </c>
      <c r="F84" s="101" t="s">
        <v>9</v>
      </c>
      <c r="G84" s="101" t="s">
        <v>9</v>
      </c>
      <c r="H84" s="102" t="s">
        <v>9</v>
      </c>
    </row>
    <row r="85" spans="1:8" ht="15" customHeight="1" x14ac:dyDescent="0.35">
      <c r="A85" s="97" t="s">
        <v>65</v>
      </c>
      <c r="B85" s="98"/>
      <c r="C85" s="98"/>
      <c r="D85" s="98"/>
      <c r="E85" s="103">
        <f>SUM(E86:E92)</f>
        <v>3229613</v>
      </c>
      <c r="F85" s="104">
        <f>SUM(F86:F92)</f>
        <v>3227086</v>
      </c>
      <c r="G85" s="104">
        <f>SUM(G86:G92)</f>
        <v>2725552</v>
      </c>
      <c r="H85" s="105">
        <f>SUM(H86:H92)</f>
        <v>2726709</v>
      </c>
    </row>
    <row r="86" spans="1:8" ht="15" customHeight="1" x14ac:dyDescent="0.35">
      <c r="A86" s="106" t="s">
        <v>66</v>
      </c>
      <c r="B86" s="107"/>
      <c r="C86" s="107"/>
      <c r="D86" s="108"/>
      <c r="E86" s="100" t="s">
        <v>9</v>
      </c>
      <c r="F86" s="109" t="s">
        <v>9</v>
      </c>
      <c r="G86" s="109" t="s">
        <v>9</v>
      </c>
      <c r="H86" s="102" t="s">
        <v>9</v>
      </c>
    </row>
    <row r="87" spans="1:8" ht="15" customHeight="1" x14ac:dyDescent="0.35">
      <c r="A87" s="110" t="s">
        <v>67</v>
      </c>
      <c r="B87" s="108"/>
      <c r="C87" s="108"/>
      <c r="D87" s="111"/>
      <c r="E87" s="112">
        <v>1160093</v>
      </c>
      <c r="F87" s="113">
        <v>1160093</v>
      </c>
      <c r="G87" s="113">
        <v>1160093</v>
      </c>
      <c r="H87" s="114">
        <v>1160093</v>
      </c>
    </row>
    <row r="88" spans="1:8" ht="15" customHeight="1" x14ac:dyDescent="0.35">
      <c r="A88" s="110" t="s">
        <v>68</v>
      </c>
      <c r="B88" s="108"/>
      <c r="C88" s="108"/>
      <c r="D88" s="111"/>
      <c r="E88" s="112">
        <v>272682</v>
      </c>
      <c r="F88" s="115">
        <v>270175</v>
      </c>
      <c r="G88" s="115">
        <v>268669</v>
      </c>
      <c r="H88" s="116">
        <v>269735</v>
      </c>
    </row>
    <row r="89" spans="1:8" ht="15" customHeight="1" x14ac:dyDescent="0.35">
      <c r="A89" s="110" t="s">
        <v>69</v>
      </c>
      <c r="B89" s="117"/>
      <c r="C89" s="117"/>
      <c r="D89" s="118"/>
      <c r="E89" s="119">
        <v>888871</v>
      </c>
      <c r="F89" s="115">
        <v>888847</v>
      </c>
      <c r="G89" s="115">
        <v>888823</v>
      </c>
      <c r="H89" s="116">
        <v>888914</v>
      </c>
    </row>
    <row r="90" spans="1:8" ht="15" customHeight="1" x14ac:dyDescent="0.35">
      <c r="A90" s="110" t="s">
        <v>70</v>
      </c>
      <c r="B90" s="117"/>
      <c r="C90" s="117"/>
      <c r="D90" s="120"/>
      <c r="E90" s="121">
        <v>500000</v>
      </c>
      <c r="F90" s="115">
        <v>500000</v>
      </c>
      <c r="G90" s="115">
        <v>0</v>
      </c>
      <c r="H90" s="116">
        <v>0</v>
      </c>
    </row>
    <row r="91" spans="1:8" ht="15" customHeight="1" x14ac:dyDescent="0.35">
      <c r="A91" s="110" t="s">
        <v>71</v>
      </c>
      <c r="B91" s="117"/>
      <c r="C91" s="117"/>
      <c r="D91" s="117"/>
      <c r="E91" s="121">
        <v>407967</v>
      </c>
      <c r="F91" s="115">
        <v>407967</v>
      </c>
      <c r="G91" s="115">
        <v>407967</v>
      </c>
      <c r="H91" s="116">
        <v>407967</v>
      </c>
    </row>
    <row r="92" spans="1:8" ht="15" customHeight="1" x14ac:dyDescent="0.35">
      <c r="A92" s="122" t="s">
        <v>72</v>
      </c>
      <c r="B92" s="123"/>
      <c r="C92" s="123"/>
      <c r="D92" s="124"/>
      <c r="E92" s="125">
        <v>0</v>
      </c>
      <c r="F92" s="115">
        <v>4</v>
      </c>
      <c r="G92" s="115">
        <v>0</v>
      </c>
      <c r="H92" s="116">
        <v>0</v>
      </c>
    </row>
    <row r="93" spans="1:8" ht="15.75" customHeight="1" thickBot="1" x14ac:dyDescent="0.4">
      <c r="A93" s="126"/>
      <c r="B93" s="127"/>
      <c r="C93" s="127"/>
      <c r="D93" s="128"/>
      <c r="E93" s="129"/>
      <c r="F93" s="130"/>
      <c r="G93" s="130"/>
      <c r="H93" s="131"/>
    </row>
    <row r="94" spans="1:8" ht="15" customHeight="1" x14ac:dyDescent="0.35">
      <c r="A94" s="132" t="s">
        <v>73</v>
      </c>
      <c r="B94" s="6"/>
    </row>
    <row r="95" spans="1:8" ht="15" customHeight="1" x14ac:dyDescent="0.35">
      <c r="A95" s="133" t="s">
        <v>74</v>
      </c>
      <c r="B95" s="6"/>
      <c r="E95" s="134"/>
    </row>
    <row r="98" spans="1:8" ht="15" customHeight="1" x14ac:dyDescent="0.35">
      <c r="A98" s="135" t="s">
        <v>75</v>
      </c>
      <c r="B98" s="135"/>
      <c r="C98" s="135"/>
      <c r="D98" s="135"/>
      <c r="E98" s="136">
        <f>E7-E82</f>
        <v>0</v>
      </c>
      <c r="F98" s="136">
        <f>F7-F82</f>
        <v>0</v>
      </c>
      <c r="G98" s="136">
        <f>G7-G82</f>
        <v>0</v>
      </c>
      <c r="H98" s="136">
        <f>H7-H82</f>
        <v>0</v>
      </c>
    </row>
    <row r="99" spans="1:8" ht="15" customHeight="1" x14ac:dyDescent="0.35">
      <c r="E99" s="137"/>
      <c r="F99" s="137"/>
      <c r="G99" s="137"/>
      <c r="H99" s="137"/>
    </row>
  </sheetData>
  <mergeCells count="1">
    <mergeCell ref="A2:H2"/>
  </mergeCells>
  <pageMargins left="0.7" right="0.7" top="0.75" bottom="0.75" header="0.3" footer="0.3"/>
  <headerFooter>
    <oddFooter>&amp;L_x000D_&amp;1#&amp;"Calibri"&amp;10&amp;K000000 Interné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51"/>
  </sheetPr>
  <dimension ref="A1:J98"/>
  <sheetViews>
    <sheetView zoomScale="90" zoomScaleNormal="90" workbookViewId="0">
      <selection activeCell="E7" sqref="E7"/>
    </sheetView>
  </sheetViews>
  <sheetFormatPr defaultRowHeight="15" customHeight="1" x14ac:dyDescent="0.35"/>
  <cols>
    <col min="1" max="3" width="9.1796875" style="1"/>
    <col min="4" max="4" width="20.26953125" style="1" customWidth="1"/>
    <col min="5" max="8" width="10.1796875" customWidth="1"/>
    <col min="260" max="260" width="10.7265625" customWidth="1"/>
    <col min="261" max="264" width="10.1796875" customWidth="1"/>
    <col min="516" max="516" width="10.7265625" customWidth="1"/>
    <col min="517" max="520" width="10.1796875" customWidth="1"/>
    <col min="772" max="772" width="10.7265625" customWidth="1"/>
    <col min="773" max="776" width="10.1796875" customWidth="1"/>
    <col min="1028" max="1028" width="10.7265625" customWidth="1"/>
    <col min="1029" max="1032" width="10.1796875" customWidth="1"/>
    <col min="1284" max="1284" width="10.7265625" customWidth="1"/>
    <col min="1285" max="1288" width="10.1796875" customWidth="1"/>
    <col min="1540" max="1540" width="10.7265625" customWidth="1"/>
    <col min="1541" max="1544" width="10.1796875" customWidth="1"/>
    <col min="1796" max="1796" width="10.7265625" customWidth="1"/>
    <col min="1797" max="1800" width="10.1796875" customWidth="1"/>
    <col min="2052" max="2052" width="10.7265625" customWidth="1"/>
    <col min="2053" max="2056" width="10.1796875" customWidth="1"/>
    <col min="2308" max="2308" width="10.7265625" customWidth="1"/>
    <col min="2309" max="2312" width="10.1796875" customWidth="1"/>
    <col min="2564" max="2564" width="10.7265625" customWidth="1"/>
    <col min="2565" max="2568" width="10.1796875" customWidth="1"/>
    <col min="2820" max="2820" width="10.7265625" customWidth="1"/>
    <col min="2821" max="2824" width="10.1796875" customWidth="1"/>
    <col min="3076" max="3076" width="10.7265625" customWidth="1"/>
    <col min="3077" max="3080" width="10.1796875" customWidth="1"/>
    <col min="3332" max="3332" width="10.7265625" customWidth="1"/>
    <col min="3333" max="3336" width="10.1796875" customWidth="1"/>
    <col min="3588" max="3588" width="10.7265625" customWidth="1"/>
    <col min="3589" max="3592" width="10.1796875" customWidth="1"/>
    <col min="3844" max="3844" width="10.7265625" customWidth="1"/>
    <col min="3845" max="3848" width="10.1796875" customWidth="1"/>
    <col min="4100" max="4100" width="10.7265625" customWidth="1"/>
    <col min="4101" max="4104" width="10.1796875" customWidth="1"/>
    <col min="4356" max="4356" width="10.7265625" customWidth="1"/>
    <col min="4357" max="4360" width="10.1796875" customWidth="1"/>
    <col min="4612" max="4612" width="10.7265625" customWidth="1"/>
    <col min="4613" max="4616" width="10.1796875" customWidth="1"/>
    <col min="4868" max="4868" width="10.7265625" customWidth="1"/>
    <col min="4869" max="4872" width="10.1796875" customWidth="1"/>
    <col min="5124" max="5124" width="10.7265625" customWidth="1"/>
    <col min="5125" max="5128" width="10.1796875" customWidth="1"/>
    <col min="5380" max="5380" width="10.7265625" customWidth="1"/>
    <col min="5381" max="5384" width="10.1796875" customWidth="1"/>
    <col min="5636" max="5636" width="10.7265625" customWidth="1"/>
    <col min="5637" max="5640" width="10.1796875" customWidth="1"/>
    <col min="5892" max="5892" width="10.7265625" customWidth="1"/>
    <col min="5893" max="5896" width="10.1796875" customWidth="1"/>
    <col min="6148" max="6148" width="10.7265625" customWidth="1"/>
    <col min="6149" max="6152" width="10.1796875" customWidth="1"/>
    <col min="6404" max="6404" width="10.7265625" customWidth="1"/>
    <col min="6405" max="6408" width="10.1796875" customWidth="1"/>
    <col min="6660" max="6660" width="10.7265625" customWidth="1"/>
    <col min="6661" max="6664" width="10.1796875" customWidth="1"/>
    <col min="6916" max="6916" width="10.7265625" customWidth="1"/>
    <col min="6917" max="6920" width="10.1796875" customWidth="1"/>
    <col min="7172" max="7172" width="10.7265625" customWidth="1"/>
    <col min="7173" max="7176" width="10.1796875" customWidth="1"/>
    <col min="7428" max="7428" width="10.7265625" customWidth="1"/>
    <col min="7429" max="7432" width="10.1796875" customWidth="1"/>
    <col min="7684" max="7684" width="10.7265625" customWidth="1"/>
    <col min="7685" max="7688" width="10.1796875" customWidth="1"/>
    <col min="7940" max="7940" width="10.7265625" customWidth="1"/>
    <col min="7941" max="7944" width="10.1796875" customWidth="1"/>
    <col min="8196" max="8196" width="10.7265625" customWidth="1"/>
    <col min="8197" max="8200" width="10.1796875" customWidth="1"/>
    <col min="8452" max="8452" width="10.7265625" customWidth="1"/>
    <col min="8453" max="8456" width="10.1796875" customWidth="1"/>
    <col min="8708" max="8708" width="10.7265625" customWidth="1"/>
    <col min="8709" max="8712" width="10.1796875" customWidth="1"/>
    <col min="8964" max="8964" width="10.7265625" customWidth="1"/>
    <col min="8965" max="8968" width="10.1796875" customWidth="1"/>
    <col min="9220" max="9220" width="10.7265625" customWidth="1"/>
    <col min="9221" max="9224" width="10.1796875" customWidth="1"/>
    <col min="9476" max="9476" width="10.7265625" customWidth="1"/>
    <col min="9477" max="9480" width="10.1796875" customWidth="1"/>
    <col min="9732" max="9732" width="10.7265625" customWidth="1"/>
    <col min="9733" max="9736" width="10.1796875" customWidth="1"/>
    <col min="9988" max="9988" width="10.7265625" customWidth="1"/>
    <col min="9989" max="9992" width="10.1796875" customWidth="1"/>
    <col min="10244" max="10244" width="10.7265625" customWidth="1"/>
    <col min="10245" max="10248" width="10.1796875" customWidth="1"/>
    <col min="10500" max="10500" width="10.7265625" customWidth="1"/>
    <col min="10501" max="10504" width="10.1796875" customWidth="1"/>
    <col min="10756" max="10756" width="10.7265625" customWidth="1"/>
    <col min="10757" max="10760" width="10.1796875" customWidth="1"/>
    <col min="11012" max="11012" width="10.7265625" customWidth="1"/>
    <col min="11013" max="11016" width="10.1796875" customWidth="1"/>
    <col min="11268" max="11268" width="10.7265625" customWidth="1"/>
    <col min="11269" max="11272" width="10.1796875" customWidth="1"/>
    <col min="11524" max="11524" width="10.7265625" customWidth="1"/>
    <col min="11525" max="11528" width="10.1796875" customWidth="1"/>
    <col min="11780" max="11780" width="10.7265625" customWidth="1"/>
    <col min="11781" max="11784" width="10.1796875" customWidth="1"/>
    <col min="12036" max="12036" width="10.7265625" customWidth="1"/>
    <col min="12037" max="12040" width="10.1796875" customWidth="1"/>
    <col min="12292" max="12292" width="10.7265625" customWidth="1"/>
    <col min="12293" max="12296" width="10.1796875" customWidth="1"/>
    <col min="12548" max="12548" width="10.7265625" customWidth="1"/>
    <col min="12549" max="12552" width="10.1796875" customWidth="1"/>
    <col min="12804" max="12804" width="10.7265625" customWidth="1"/>
    <col min="12805" max="12808" width="10.1796875" customWidth="1"/>
    <col min="13060" max="13060" width="10.7265625" customWidth="1"/>
    <col min="13061" max="13064" width="10.1796875" customWidth="1"/>
    <col min="13316" max="13316" width="10.7265625" customWidth="1"/>
    <col min="13317" max="13320" width="10.1796875" customWidth="1"/>
    <col min="13572" max="13572" width="10.7265625" customWidth="1"/>
    <col min="13573" max="13576" width="10.1796875" customWidth="1"/>
    <col min="13828" max="13828" width="10.7265625" customWidth="1"/>
    <col min="13829" max="13832" width="10.1796875" customWidth="1"/>
    <col min="14084" max="14084" width="10.7265625" customWidth="1"/>
    <col min="14085" max="14088" width="10.1796875" customWidth="1"/>
    <col min="14340" max="14340" width="10.7265625" customWidth="1"/>
    <col min="14341" max="14344" width="10.1796875" customWidth="1"/>
    <col min="14596" max="14596" width="10.7265625" customWidth="1"/>
    <col min="14597" max="14600" width="10.1796875" customWidth="1"/>
    <col min="14852" max="14852" width="10.7265625" customWidth="1"/>
    <col min="14853" max="14856" width="10.1796875" customWidth="1"/>
    <col min="15108" max="15108" width="10.7265625" customWidth="1"/>
    <col min="15109" max="15112" width="10.1796875" customWidth="1"/>
    <col min="15364" max="15364" width="10.7265625" customWidth="1"/>
    <col min="15365" max="15368" width="10.1796875" customWidth="1"/>
    <col min="15620" max="15620" width="10.7265625" customWidth="1"/>
    <col min="15621" max="15624" width="10.1796875" customWidth="1"/>
    <col min="15876" max="15876" width="10.7265625" customWidth="1"/>
    <col min="15877" max="15880" width="10.1796875" customWidth="1"/>
    <col min="16132" max="16132" width="10.7265625" customWidth="1"/>
    <col min="16133" max="16136" width="10.1796875" customWidth="1"/>
  </cols>
  <sheetData>
    <row r="1" spans="1:10" s="3" customFormat="1" ht="11.25" customHeight="1" x14ac:dyDescent="0.2">
      <c r="A1" s="2"/>
      <c r="B1" s="2"/>
      <c r="C1" s="2"/>
      <c r="D1" s="2"/>
    </row>
    <row r="2" spans="1:10" s="5" customFormat="1" ht="15" customHeight="1" x14ac:dyDescent="0.3">
      <c r="A2" s="167" t="s">
        <v>0</v>
      </c>
      <c r="B2" s="167"/>
      <c r="C2" s="167"/>
      <c r="D2" s="167"/>
      <c r="E2" s="167"/>
      <c r="F2" s="167"/>
      <c r="G2" s="167"/>
      <c r="H2" s="167"/>
      <c r="I2" s="4"/>
      <c r="J2" s="4"/>
    </row>
    <row r="3" spans="1:10" s="3" customFormat="1" ht="12" customHeight="1" thickBot="1" x14ac:dyDescent="0.25">
      <c r="A3" s="7"/>
      <c r="B3" s="8"/>
      <c r="C3" s="9"/>
      <c r="D3" s="9"/>
      <c r="H3" s="10" t="s">
        <v>1</v>
      </c>
    </row>
    <row r="4" spans="1:10" s="3" customFormat="1" ht="11.25" customHeight="1" x14ac:dyDescent="0.25">
      <c r="A4" s="11"/>
      <c r="B4" s="12"/>
      <c r="C4" s="12"/>
      <c r="D4" s="12"/>
      <c r="E4" s="13" t="s">
        <v>2</v>
      </c>
      <c r="F4" s="14" t="s">
        <v>3</v>
      </c>
      <c r="G4" s="14" t="s">
        <v>4</v>
      </c>
      <c r="H4" s="15" t="s">
        <v>5</v>
      </c>
    </row>
    <row r="5" spans="1:10" s="3" customFormat="1" ht="12" customHeight="1" thickBot="1" x14ac:dyDescent="0.3">
      <c r="A5" s="17" t="s">
        <v>6</v>
      </c>
      <c r="B5" s="18"/>
      <c r="C5" s="18"/>
      <c r="D5" s="18"/>
      <c r="E5" s="19">
        <v>2014</v>
      </c>
      <c r="F5" s="20">
        <v>2014</v>
      </c>
      <c r="G5" s="20">
        <v>2014</v>
      </c>
      <c r="H5" s="21">
        <v>2014</v>
      </c>
    </row>
    <row r="6" spans="1:10" s="3" customFormat="1" ht="11.25" customHeight="1" x14ac:dyDescent="0.2">
      <c r="A6" s="11"/>
      <c r="B6" s="12"/>
      <c r="C6" s="12"/>
      <c r="D6" s="12"/>
      <c r="E6" s="22"/>
      <c r="F6" s="23"/>
      <c r="G6" s="24"/>
      <c r="H6" s="25"/>
    </row>
    <row r="7" spans="1:10" s="3" customFormat="1" ht="11.25" customHeight="1" x14ac:dyDescent="0.25">
      <c r="A7" s="26" t="s">
        <v>7</v>
      </c>
      <c r="B7" s="27"/>
      <c r="C7" s="27"/>
      <c r="D7" s="28"/>
      <c r="E7" s="29">
        <f>SUM(E11,E26)</f>
        <v>43095521</v>
      </c>
      <c r="F7" s="30">
        <f>SUM(F11,F26)</f>
        <v>41903014</v>
      </c>
      <c r="G7" s="30">
        <f>SUM(G11,G26)</f>
        <v>42003397</v>
      </c>
      <c r="H7" s="31">
        <f>SUM(H11,H26)</f>
        <v>40878201</v>
      </c>
    </row>
    <row r="8" spans="1:10" s="3" customFormat="1" ht="11.25" customHeight="1" x14ac:dyDescent="0.2">
      <c r="A8" s="32" t="s">
        <v>8</v>
      </c>
      <c r="B8" s="27"/>
      <c r="C8" s="27"/>
      <c r="D8" s="27"/>
      <c r="E8" s="33" t="s">
        <v>9</v>
      </c>
      <c r="F8" s="34" t="s">
        <v>9</v>
      </c>
      <c r="G8" s="34" t="s">
        <v>9</v>
      </c>
      <c r="H8" s="35">
        <f>H7/76562300*100</f>
        <v>53.392075473176746</v>
      </c>
    </row>
    <row r="9" spans="1:10" s="3" customFormat="1" ht="12" customHeight="1" thickBot="1" x14ac:dyDescent="0.25">
      <c r="A9" s="32" t="s">
        <v>10</v>
      </c>
      <c r="B9" s="27"/>
      <c r="C9" s="27"/>
      <c r="D9" s="27"/>
      <c r="E9" s="36"/>
      <c r="F9" s="37"/>
      <c r="G9" s="37"/>
      <c r="H9" s="38"/>
    </row>
    <row r="10" spans="1:10" s="3" customFormat="1" ht="11.25" customHeight="1" x14ac:dyDescent="0.25">
      <c r="A10" s="39" t="s">
        <v>11</v>
      </c>
      <c r="B10" s="40"/>
      <c r="C10" s="40"/>
      <c r="D10" s="40"/>
      <c r="E10" s="41"/>
      <c r="F10" s="42"/>
      <c r="G10" s="43"/>
      <c r="H10" s="44"/>
    </row>
    <row r="11" spans="1:10" s="3" customFormat="1" ht="11.25" customHeight="1" x14ac:dyDescent="0.25">
      <c r="A11" s="45" t="s">
        <v>12</v>
      </c>
      <c r="B11" s="46"/>
      <c r="C11" s="46"/>
      <c r="D11" s="47"/>
      <c r="E11" s="48">
        <f>SUM(E13,E19)</f>
        <v>15981443</v>
      </c>
      <c r="F11" s="49">
        <f>SUM(F13,F19)</f>
        <v>16061628</v>
      </c>
      <c r="G11" s="49">
        <f>SUM(G13,G19)</f>
        <v>16560164</v>
      </c>
      <c r="H11" s="50">
        <f>SUM(H13,H19)</f>
        <v>16185242</v>
      </c>
    </row>
    <row r="12" spans="1:10" s="3" customFormat="1" ht="11.25" customHeight="1" x14ac:dyDescent="0.2">
      <c r="A12" s="32"/>
      <c r="B12" s="27"/>
      <c r="C12" s="27"/>
      <c r="D12" s="27"/>
      <c r="E12" s="51"/>
      <c r="F12" s="52"/>
      <c r="G12" s="52"/>
      <c r="H12" s="53"/>
    </row>
    <row r="13" spans="1:10" s="3" customFormat="1" ht="11.25" customHeight="1" x14ac:dyDescent="0.2">
      <c r="A13" s="54" t="s">
        <v>13</v>
      </c>
      <c r="B13" s="55"/>
      <c r="C13" s="55"/>
      <c r="D13" s="56"/>
      <c r="E13" s="57">
        <f>SUM(E14:E17)</f>
        <v>771152</v>
      </c>
      <c r="F13" s="58">
        <f>SUM(F14:F17)</f>
        <v>775938</v>
      </c>
      <c r="G13" s="58">
        <f>SUM(G14:G17)</f>
        <v>799162</v>
      </c>
      <c r="H13" s="59">
        <f>SUM(H14:H17)</f>
        <v>288465</v>
      </c>
    </row>
    <row r="14" spans="1:10" s="3" customFormat="1" ht="11.25" customHeight="1" x14ac:dyDescent="0.2">
      <c r="A14" s="60" t="s">
        <v>14</v>
      </c>
      <c r="B14" s="46"/>
      <c r="C14" s="46"/>
      <c r="D14" s="55"/>
      <c r="E14" s="57">
        <v>80057</v>
      </c>
      <c r="F14" s="58">
        <v>82529</v>
      </c>
      <c r="G14" s="58">
        <v>83582</v>
      </c>
      <c r="H14" s="59">
        <v>105396</v>
      </c>
    </row>
    <row r="15" spans="1:10" s="3" customFormat="1" ht="11.25" customHeight="1" x14ac:dyDescent="0.2">
      <c r="A15" s="60" t="s">
        <v>15</v>
      </c>
      <c r="B15" s="61"/>
      <c r="C15" s="46"/>
      <c r="D15" s="55"/>
      <c r="E15" s="57">
        <v>10252</v>
      </c>
      <c r="F15" s="58">
        <v>277</v>
      </c>
      <c r="G15" s="58">
        <v>292</v>
      </c>
      <c r="H15" s="59">
        <v>25</v>
      </c>
    </row>
    <row r="16" spans="1:10" s="3" customFormat="1" ht="11.25" customHeight="1" x14ac:dyDescent="0.2">
      <c r="A16" s="60" t="s">
        <v>16</v>
      </c>
      <c r="B16" s="46"/>
      <c r="C16" s="46"/>
      <c r="D16" s="55"/>
      <c r="E16" s="57">
        <v>620742</v>
      </c>
      <c r="F16" s="58">
        <v>630925</v>
      </c>
      <c r="G16" s="58">
        <v>649489</v>
      </c>
      <c r="H16" s="59">
        <v>112142</v>
      </c>
    </row>
    <row r="17" spans="1:8" s="3" customFormat="1" ht="11.25" customHeight="1" x14ac:dyDescent="0.2">
      <c r="A17" s="62" t="s">
        <v>17</v>
      </c>
      <c r="B17" s="55"/>
      <c r="C17" s="55"/>
      <c r="D17" s="56"/>
      <c r="E17" s="51">
        <v>60101</v>
      </c>
      <c r="F17" s="52">
        <v>62207</v>
      </c>
      <c r="G17" s="52">
        <v>65799</v>
      </c>
      <c r="H17" s="53">
        <v>70902</v>
      </c>
    </row>
    <row r="18" spans="1:8" s="3" customFormat="1" ht="11.25" customHeight="1" x14ac:dyDescent="0.2">
      <c r="A18" s="32"/>
      <c r="B18" s="27"/>
      <c r="C18" s="27"/>
      <c r="D18" s="27"/>
      <c r="E18" s="51"/>
      <c r="F18" s="52"/>
      <c r="G18" s="52"/>
      <c r="H18" s="53"/>
    </row>
    <row r="19" spans="1:8" s="3" customFormat="1" ht="11.25" customHeight="1" x14ac:dyDescent="0.2">
      <c r="A19" s="54" t="s">
        <v>18</v>
      </c>
      <c r="B19" s="55"/>
      <c r="C19" s="55"/>
      <c r="D19" s="56"/>
      <c r="E19" s="57">
        <f>SUM(E20:E24)</f>
        <v>15210291</v>
      </c>
      <c r="F19" s="58">
        <f>SUM(F20:F24)</f>
        <v>15285690</v>
      </c>
      <c r="G19" s="58">
        <f>SUM(G20:G24)</f>
        <v>15761002</v>
      </c>
      <c r="H19" s="59">
        <f>SUM(H20:H24)</f>
        <v>15896777</v>
      </c>
    </row>
    <row r="20" spans="1:8" s="3" customFormat="1" ht="11.25" customHeight="1" x14ac:dyDescent="0.2">
      <c r="A20" s="60" t="s">
        <v>14</v>
      </c>
      <c r="B20" s="46"/>
      <c r="C20" s="46"/>
      <c r="D20" s="56"/>
      <c r="E20" s="57">
        <v>0</v>
      </c>
      <c r="F20" s="58">
        <v>0</v>
      </c>
      <c r="G20" s="58">
        <v>0</v>
      </c>
      <c r="H20" s="59">
        <v>0</v>
      </c>
    </row>
    <row r="21" spans="1:8" s="3" customFormat="1" ht="11.25" customHeight="1" x14ac:dyDescent="0.2">
      <c r="A21" s="60" t="s">
        <v>15</v>
      </c>
      <c r="B21" s="46"/>
      <c r="C21" s="46"/>
      <c r="D21" s="56"/>
      <c r="E21" s="57">
        <v>13591807</v>
      </c>
      <c r="F21" s="58">
        <v>13652727</v>
      </c>
      <c r="G21" s="58">
        <v>14162401</v>
      </c>
      <c r="H21" s="59">
        <v>14315544</v>
      </c>
    </row>
    <row r="22" spans="1:8" s="3" customFormat="1" ht="11.25" customHeight="1" x14ac:dyDescent="0.2">
      <c r="A22" s="60" t="s">
        <v>16</v>
      </c>
      <c r="B22" s="46"/>
      <c r="C22" s="46"/>
      <c r="D22" s="55"/>
      <c r="E22" s="57">
        <v>1450504</v>
      </c>
      <c r="F22" s="58">
        <v>1466824</v>
      </c>
      <c r="G22" s="58">
        <v>1436011</v>
      </c>
      <c r="H22" s="59">
        <v>1420544</v>
      </c>
    </row>
    <row r="23" spans="1:8" s="3" customFormat="1" ht="11.25" customHeight="1" x14ac:dyDescent="0.2">
      <c r="A23" s="62" t="s">
        <v>17</v>
      </c>
      <c r="B23" s="55"/>
      <c r="C23" s="55"/>
      <c r="D23" s="56"/>
      <c r="E23" s="57">
        <v>85981</v>
      </c>
      <c r="F23" s="58">
        <v>84270</v>
      </c>
      <c r="G23" s="58">
        <v>80909</v>
      </c>
      <c r="H23" s="59">
        <v>85713</v>
      </c>
    </row>
    <row r="24" spans="1:8" s="3" customFormat="1" ht="11.25" customHeight="1" x14ac:dyDescent="0.2">
      <c r="A24" s="62" t="s">
        <v>19</v>
      </c>
      <c r="B24" s="55"/>
      <c r="C24" s="55"/>
      <c r="D24" s="56"/>
      <c r="E24" s="57">
        <v>81999</v>
      </c>
      <c r="F24" s="58">
        <v>81869</v>
      </c>
      <c r="G24" s="58">
        <v>81681</v>
      </c>
      <c r="H24" s="59">
        <v>74976</v>
      </c>
    </row>
    <row r="25" spans="1:8" s="3" customFormat="1" ht="11.25" customHeight="1" x14ac:dyDescent="0.2">
      <c r="A25" s="32"/>
      <c r="B25" s="27"/>
      <c r="C25" s="27"/>
      <c r="D25" s="27"/>
      <c r="E25" s="36"/>
      <c r="F25" s="37"/>
      <c r="G25" s="37"/>
      <c r="H25" s="38"/>
    </row>
    <row r="26" spans="1:8" s="3" customFormat="1" ht="11.25" customHeight="1" x14ac:dyDescent="0.25">
      <c r="A26" s="45" t="s">
        <v>20</v>
      </c>
      <c r="B26" s="46"/>
      <c r="C26" s="46"/>
      <c r="D26" s="47"/>
      <c r="E26" s="48">
        <f>SUM(E28,E34)</f>
        <v>27114078</v>
      </c>
      <c r="F26" s="49">
        <f>SUM(F28,F34)</f>
        <v>25841386</v>
      </c>
      <c r="G26" s="49">
        <f>SUM(G28,G34)</f>
        <v>25443233</v>
      </c>
      <c r="H26" s="50">
        <f>SUM(H28,H34)</f>
        <v>24692959</v>
      </c>
    </row>
    <row r="27" spans="1:8" s="3" customFormat="1" ht="11.25" customHeight="1" x14ac:dyDescent="0.2">
      <c r="A27" s="32"/>
      <c r="B27" s="27"/>
      <c r="C27" s="27"/>
      <c r="D27" s="27"/>
      <c r="E27" s="51"/>
      <c r="F27" s="52"/>
      <c r="G27" s="52"/>
      <c r="H27" s="53"/>
    </row>
    <row r="28" spans="1:8" s="3" customFormat="1" ht="11.25" customHeight="1" x14ac:dyDescent="0.2">
      <c r="A28" s="54" t="s">
        <v>21</v>
      </c>
      <c r="B28" s="55"/>
      <c r="C28" s="55"/>
      <c r="D28" s="56"/>
      <c r="E28" s="57">
        <f>SUM(E29:E33)</f>
        <v>1500</v>
      </c>
      <c r="F28" s="58">
        <f>SUM(F29:F33)</f>
        <v>75000</v>
      </c>
      <c r="G28" s="58">
        <v>0</v>
      </c>
      <c r="H28" s="59">
        <f>SUM(H29:H33)</f>
        <v>150</v>
      </c>
    </row>
    <row r="29" spans="1:8" s="3" customFormat="1" ht="11.25" customHeight="1" x14ac:dyDescent="0.2">
      <c r="A29" s="60" t="s">
        <v>14</v>
      </c>
      <c r="B29" s="46"/>
      <c r="C29" s="46"/>
      <c r="D29" s="56"/>
      <c r="E29" s="57">
        <v>0</v>
      </c>
      <c r="F29" s="58">
        <v>0</v>
      </c>
      <c r="G29" s="58">
        <v>0</v>
      </c>
      <c r="H29" s="59">
        <v>0</v>
      </c>
    </row>
    <row r="30" spans="1:8" s="3" customFormat="1" ht="11.25" customHeight="1" x14ac:dyDescent="0.2">
      <c r="A30" s="60" t="s">
        <v>15</v>
      </c>
      <c r="B30" s="61"/>
      <c r="C30" s="46"/>
      <c r="D30" s="56"/>
      <c r="E30" s="57">
        <v>1500</v>
      </c>
      <c r="F30" s="58">
        <v>0</v>
      </c>
      <c r="G30" s="58">
        <v>0</v>
      </c>
      <c r="H30" s="59">
        <v>0</v>
      </c>
    </row>
    <row r="31" spans="1:8" s="3" customFormat="1" ht="11.25" customHeight="1" x14ac:dyDescent="0.2">
      <c r="A31" s="60" t="s">
        <v>16</v>
      </c>
      <c r="B31" s="46"/>
      <c r="C31" s="46"/>
      <c r="D31" s="55"/>
      <c r="E31" s="57">
        <v>0</v>
      </c>
      <c r="F31" s="58">
        <v>75000</v>
      </c>
      <c r="G31" s="58">
        <v>0</v>
      </c>
      <c r="H31" s="59">
        <v>150</v>
      </c>
    </row>
    <row r="32" spans="1:8" s="3" customFormat="1" ht="11.25" customHeight="1" x14ac:dyDescent="0.2">
      <c r="A32" s="62" t="s">
        <v>17</v>
      </c>
      <c r="B32" s="55"/>
      <c r="C32" s="55"/>
      <c r="D32" s="56"/>
      <c r="E32" s="57">
        <v>0</v>
      </c>
      <c r="F32" s="58">
        <v>0</v>
      </c>
      <c r="G32" s="58">
        <v>0</v>
      </c>
      <c r="H32" s="59">
        <v>0</v>
      </c>
    </row>
    <row r="33" spans="1:8" s="3" customFormat="1" ht="11.25" customHeight="1" x14ac:dyDescent="0.2">
      <c r="A33" s="32"/>
      <c r="B33" s="27"/>
      <c r="C33" s="27"/>
      <c r="D33" s="27"/>
      <c r="E33" s="51"/>
      <c r="F33" s="52"/>
      <c r="G33" s="52"/>
      <c r="H33" s="53"/>
    </row>
    <row r="34" spans="1:8" s="3" customFormat="1" ht="11.25" customHeight="1" x14ac:dyDescent="0.2">
      <c r="A34" s="54" t="s">
        <v>22</v>
      </c>
      <c r="B34" s="55"/>
      <c r="C34" s="55"/>
      <c r="D34" s="56"/>
      <c r="E34" s="57">
        <f>SUM(E35:E39)</f>
        <v>27112578</v>
      </c>
      <c r="F34" s="58">
        <f>SUM(F35:F39)</f>
        <v>25766386</v>
      </c>
      <c r="G34" s="58">
        <f>SUM(G35:G39)</f>
        <v>25443233</v>
      </c>
      <c r="H34" s="59">
        <f>SUM(H35:H39)</f>
        <v>24692809</v>
      </c>
    </row>
    <row r="35" spans="1:8" s="3" customFormat="1" ht="11.25" customHeight="1" x14ac:dyDescent="0.2">
      <c r="A35" s="60" t="s">
        <v>14</v>
      </c>
      <c r="B35" s="46"/>
      <c r="C35" s="46"/>
      <c r="D35" s="56"/>
      <c r="E35" s="57">
        <v>0</v>
      </c>
      <c r="F35" s="58">
        <v>0</v>
      </c>
      <c r="G35" s="58">
        <v>0</v>
      </c>
      <c r="H35" s="59">
        <v>0</v>
      </c>
    </row>
    <row r="36" spans="1:8" s="3" customFormat="1" ht="11.25" customHeight="1" x14ac:dyDescent="0.2">
      <c r="A36" s="60" t="s">
        <v>15</v>
      </c>
      <c r="B36" s="46"/>
      <c r="C36" s="46"/>
      <c r="D36" s="56"/>
      <c r="E36" s="57">
        <v>23135268</v>
      </c>
      <c r="F36" s="58">
        <v>21936413</v>
      </c>
      <c r="G36" s="58">
        <v>21593416</v>
      </c>
      <c r="H36" s="59">
        <v>20846575</v>
      </c>
    </row>
    <row r="37" spans="1:8" s="3" customFormat="1" ht="11.25" customHeight="1" x14ac:dyDescent="0.2">
      <c r="A37" s="60" t="s">
        <v>16</v>
      </c>
      <c r="B37" s="46"/>
      <c r="C37" s="46"/>
      <c r="D37" s="55"/>
      <c r="E37" s="57">
        <v>1963188</v>
      </c>
      <c r="F37" s="58">
        <v>1738093</v>
      </c>
      <c r="G37" s="58">
        <v>1738865</v>
      </c>
      <c r="H37" s="59">
        <v>1737833</v>
      </c>
    </row>
    <row r="38" spans="1:8" s="3" customFormat="1" ht="11.25" customHeight="1" x14ac:dyDescent="0.2">
      <c r="A38" s="62" t="s">
        <v>17</v>
      </c>
      <c r="B38" s="55"/>
      <c r="C38" s="55"/>
      <c r="D38" s="56"/>
      <c r="E38" s="57">
        <v>2014122</v>
      </c>
      <c r="F38" s="58">
        <v>2091880</v>
      </c>
      <c r="G38" s="58">
        <v>2110952</v>
      </c>
      <c r="H38" s="59">
        <v>2108401</v>
      </c>
    </row>
    <row r="39" spans="1:8" s="3" customFormat="1" ht="11.25" customHeight="1" x14ac:dyDescent="0.2">
      <c r="A39" s="62" t="s">
        <v>19</v>
      </c>
      <c r="B39" s="55"/>
      <c r="C39" s="55"/>
      <c r="D39" s="56"/>
      <c r="E39" s="57">
        <v>0</v>
      </c>
      <c r="F39" s="58">
        <v>0</v>
      </c>
      <c r="G39" s="58">
        <v>0</v>
      </c>
      <c r="H39" s="59">
        <v>0</v>
      </c>
    </row>
    <row r="40" spans="1:8" s="3" customFormat="1" ht="11.25" customHeight="1" x14ac:dyDescent="0.2">
      <c r="A40" s="54"/>
      <c r="B40" s="55"/>
      <c r="C40" s="55"/>
      <c r="D40" s="55"/>
      <c r="E40" s="51"/>
      <c r="F40" s="52"/>
      <c r="G40" s="63"/>
      <c r="H40" s="64"/>
    </row>
    <row r="41" spans="1:8" s="3" customFormat="1" ht="11.25" customHeight="1" x14ac:dyDescent="0.25">
      <c r="A41" s="45" t="s">
        <v>23</v>
      </c>
      <c r="B41" s="65"/>
      <c r="C41" s="65"/>
      <c r="D41" s="47"/>
      <c r="E41" s="48">
        <f>SUM(E13,E28)</f>
        <v>772652</v>
      </c>
      <c r="F41" s="49">
        <f>SUM(F13,F28)</f>
        <v>850938</v>
      </c>
      <c r="G41" s="49">
        <f>SUM(G13,G28)</f>
        <v>799162</v>
      </c>
      <c r="H41" s="50">
        <f>SUM(H13,H28)</f>
        <v>288615</v>
      </c>
    </row>
    <row r="42" spans="1:8" s="3" customFormat="1" ht="11.25" customHeight="1" x14ac:dyDescent="0.25">
      <c r="A42" s="66" t="s">
        <v>24</v>
      </c>
      <c r="B42" s="28"/>
      <c r="C42" s="28"/>
      <c r="D42" s="67"/>
      <c r="E42" s="57">
        <v>11500</v>
      </c>
      <c r="F42" s="58">
        <v>0</v>
      </c>
      <c r="G42" s="58">
        <v>0</v>
      </c>
      <c r="H42" s="59">
        <v>0</v>
      </c>
    </row>
    <row r="43" spans="1:8" s="3" customFormat="1" ht="11.25" customHeight="1" x14ac:dyDescent="0.25">
      <c r="A43" s="68"/>
      <c r="B43" s="69"/>
      <c r="C43" s="69"/>
      <c r="D43" s="70"/>
      <c r="E43" s="71"/>
      <c r="F43" s="72"/>
      <c r="G43" s="72"/>
      <c r="H43" s="73"/>
    </row>
    <row r="44" spans="1:8" s="3" customFormat="1" ht="12" customHeight="1" thickBot="1" x14ac:dyDescent="0.3">
      <c r="A44" s="17" t="s">
        <v>25</v>
      </c>
      <c r="B44" s="18"/>
      <c r="C44" s="18"/>
      <c r="D44" s="74"/>
      <c r="E44" s="75">
        <f>SUM(E19,E34)</f>
        <v>42322869</v>
      </c>
      <c r="F44" s="76">
        <f>SUM(F19,F34)</f>
        <v>41052076</v>
      </c>
      <c r="G44" s="76">
        <f>SUM(G19,G34)</f>
        <v>41204235</v>
      </c>
      <c r="H44" s="77">
        <f>SUM(H19,H34)</f>
        <v>40589586</v>
      </c>
    </row>
    <row r="45" spans="1:8" s="3" customFormat="1" ht="11.25" customHeight="1" x14ac:dyDescent="0.25">
      <c r="A45" s="45" t="s">
        <v>26</v>
      </c>
      <c r="B45" s="65"/>
      <c r="C45" s="65"/>
      <c r="D45" s="47"/>
      <c r="E45" s="78"/>
      <c r="F45" s="79"/>
      <c r="G45" s="80"/>
      <c r="H45" s="81"/>
    </row>
    <row r="46" spans="1:8" s="3" customFormat="1" ht="11.25" customHeight="1" x14ac:dyDescent="0.25">
      <c r="A46" s="26" t="s">
        <v>27</v>
      </c>
      <c r="B46" s="28"/>
      <c r="C46" s="65" t="s">
        <v>28</v>
      </c>
      <c r="D46" s="67"/>
      <c r="E46" s="48">
        <f>SUM(E47:E48)</f>
        <v>80057</v>
      </c>
      <c r="F46" s="49">
        <f>SUM(F47:F48)</f>
        <v>82529</v>
      </c>
      <c r="G46" s="49">
        <f>SUM(G47:G48)</f>
        <v>83582</v>
      </c>
      <c r="H46" s="50">
        <f>SUM(H47:H48)</f>
        <v>105396</v>
      </c>
    </row>
    <row r="47" spans="1:8" s="3" customFormat="1" ht="11.25" customHeight="1" x14ac:dyDescent="0.2">
      <c r="A47" s="54" t="s">
        <v>29</v>
      </c>
      <c r="B47" s="55"/>
      <c r="C47" s="55"/>
      <c r="D47" s="56"/>
      <c r="E47" s="51">
        <f>SUM(E14,E29)</f>
        <v>80057</v>
      </c>
      <c r="F47" s="52">
        <f>SUM(F14,F29)</f>
        <v>82529</v>
      </c>
      <c r="G47" s="52">
        <f>SUM(G14,G29)</f>
        <v>83582</v>
      </c>
      <c r="H47" s="53">
        <f>SUM(H14,H29)</f>
        <v>105396</v>
      </c>
    </row>
    <row r="48" spans="1:8" s="3" customFormat="1" ht="11.25" customHeight="1" x14ac:dyDescent="0.2">
      <c r="A48" s="54" t="s">
        <v>30</v>
      </c>
      <c r="B48" s="55"/>
      <c r="C48" s="55"/>
      <c r="D48" s="56"/>
      <c r="E48" s="51">
        <f>SUM(E35,E20)</f>
        <v>0</v>
      </c>
      <c r="F48" s="52">
        <f>SUM(F35,F20)</f>
        <v>0</v>
      </c>
      <c r="G48" s="52">
        <f>SUM(G35,G20)</f>
        <v>0</v>
      </c>
      <c r="H48" s="53">
        <f>SUM(H35,H20)</f>
        <v>0</v>
      </c>
    </row>
    <row r="49" spans="1:8" s="3" customFormat="1" ht="11.25" customHeight="1" x14ac:dyDescent="0.2">
      <c r="A49" s="54" t="s">
        <v>31</v>
      </c>
      <c r="B49" s="55"/>
      <c r="C49" s="55"/>
      <c r="D49" s="56"/>
      <c r="E49" s="51">
        <f>SUM(E14,E20)</f>
        <v>80057</v>
      </c>
      <c r="F49" s="52">
        <f>SUM(F14,F20)</f>
        <v>82529</v>
      </c>
      <c r="G49" s="52">
        <f>SUM(G14,G20)</f>
        <v>83582</v>
      </c>
      <c r="H49" s="53">
        <f>SUM(H14,H20)</f>
        <v>105396</v>
      </c>
    </row>
    <row r="50" spans="1:8" s="3" customFormat="1" ht="11.25" customHeight="1" x14ac:dyDescent="0.2">
      <c r="A50" s="54" t="s">
        <v>32</v>
      </c>
      <c r="B50" s="55"/>
      <c r="C50" s="55"/>
      <c r="D50" s="56"/>
      <c r="E50" s="51">
        <f>SUM(E29,E35)</f>
        <v>0</v>
      </c>
      <c r="F50" s="52">
        <f>SUM(F29,F35)</f>
        <v>0</v>
      </c>
      <c r="G50" s="52">
        <f>SUM(G29,G35)</f>
        <v>0</v>
      </c>
      <c r="H50" s="53">
        <f>SUM(H29,H35)</f>
        <v>0</v>
      </c>
    </row>
    <row r="51" spans="1:8" s="3" customFormat="1" ht="11.25" customHeight="1" x14ac:dyDescent="0.25">
      <c r="A51" s="26"/>
      <c r="B51" s="28"/>
      <c r="C51" s="28"/>
      <c r="D51" s="67"/>
      <c r="E51" s="71"/>
      <c r="F51" s="72"/>
      <c r="G51" s="72"/>
      <c r="H51" s="73"/>
    </row>
    <row r="52" spans="1:8" s="3" customFormat="1" ht="11.25" customHeight="1" x14ac:dyDescent="0.25">
      <c r="A52" s="45" t="s">
        <v>33</v>
      </c>
      <c r="B52" s="65"/>
      <c r="C52" s="65" t="s">
        <v>34</v>
      </c>
      <c r="D52" s="47"/>
      <c r="E52" s="48">
        <f>SUM(E53:E54)</f>
        <v>36738827</v>
      </c>
      <c r="F52" s="49">
        <f>SUM(F53:F54)</f>
        <v>35589417</v>
      </c>
      <c r="G52" s="49">
        <f>SUM(G53:G54)</f>
        <v>35756109</v>
      </c>
      <c r="H52" s="50">
        <f>SUM(H53:H54)</f>
        <v>35162144</v>
      </c>
    </row>
    <row r="53" spans="1:8" s="3" customFormat="1" ht="11.25" customHeight="1" x14ac:dyDescent="0.25">
      <c r="A53" s="54" t="s">
        <v>35</v>
      </c>
      <c r="B53" s="55"/>
      <c r="C53" s="82"/>
      <c r="D53" s="56"/>
      <c r="E53" s="51">
        <f>SUM(E15,E30)</f>
        <v>11752</v>
      </c>
      <c r="F53" s="52">
        <f>SUM(F15,F30)</f>
        <v>277</v>
      </c>
      <c r="G53" s="52">
        <f>SUM(G15,G30)</f>
        <v>292</v>
      </c>
      <c r="H53" s="53">
        <f>SUM(H15,H30)</f>
        <v>25</v>
      </c>
    </row>
    <row r="54" spans="1:8" s="3" customFormat="1" ht="11.25" customHeight="1" x14ac:dyDescent="0.25">
      <c r="A54" s="54" t="s">
        <v>36</v>
      </c>
      <c r="B54" s="55"/>
      <c r="C54" s="82"/>
      <c r="D54" s="56"/>
      <c r="E54" s="51">
        <f>SUM(E21,E36)</f>
        <v>36727075</v>
      </c>
      <c r="F54" s="52">
        <f>SUM(F21,F36)</f>
        <v>35589140</v>
      </c>
      <c r="G54" s="52">
        <f>SUM(G21,G36)</f>
        <v>35755817</v>
      </c>
      <c r="H54" s="53">
        <f>SUM(H21,H36)</f>
        <v>35162119</v>
      </c>
    </row>
    <row r="55" spans="1:8" s="3" customFormat="1" ht="11.25" customHeight="1" x14ac:dyDescent="0.25">
      <c r="A55" s="54" t="s">
        <v>37</v>
      </c>
      <c r="B55" s="55"/>
      <c r="C55" s="82"/>
      <c r="D55" s="56"/>
      <c r="E55" s="51">
        <f>SUM(E15,E21)</f>
        <v>13602059</v>
      </c>
      <c r="F55" s="52">
        <f>SUM(F15,F21)</f>
        <v>13653004</v>
      </c>
      <c r="G55" s="52">
        <f>SUM(G15,G21)</f>
        <v>14162693</v>
      </c>
      <c r="H55" s="53">
        <f>SUM(H15,H21)</f>
        <v>14315569</v>
      </c>
    </row>
    <row r="56" spans="1:8" s="3" customFormat="1" ht="11.25" customHeight="1" x14ac:dyDescent="0.25">
      <c r="A56" s="54" t="s">
        <v>38</v>
      </c>
      <c r="B56" s="55"/>
      <c r="C56" s="82"/>
      <c r="D56" s="83"/>
      <c r="E56" s="51">
        <f>SUM(E30,E36)</f>
        <v>23136768</v>
      </c>
      <c r="F56" s="52">
        <f>SUM(F30,F36)</f>
        <v>21936413</v>
      </c>
      <c r="G56" s="52">
        <f>SUM(G30,G36)</f>
        <v>21593416</v>
      </c>
      <c r="H56" s="53">
        <f>SUM(H30,H36)</f>
        <v>20846575</v>
      </c>
    </row>
    <row r="57" spans="1:8" s="3" customFormat="1" ht="11.25" customHeight="1" x14ac:dyDescent="0.25">
      <c r="A57" s="84"/>
      <c r="B57" s="85"/>
      <c r="C57" s="28"/>
      <c r="D57" s="67"/>
      <c r="E57" s="71"/>
      <c r="F57" s="72"/>
      <c r="G57" s="72"/>
      <c r="H57" s="73"/>
    </row>
    <row r="58" spans="1:8" s="3" customFormat="1" ht="11.25" customHeight="1" x14ac:dyDescent="0.25">
      <c r="A58" s="26" t="s">
        <v>39</v>
      </c>
      <c r="B58" s="28"/>
      <c r="C58" s="65" t="s">
        <v>40</v>
      </c>
      <c r="D58" s="67"/>
      <c r="E58" s="48">
        <f>SUM(E59:E60)</f>
        <v>6276637</v>
      </c>
      <c r="F58" s="49">
        <f>SUM(F59:F60)</f>
        <v>6231068</v>
      </c>
      <c r="G58" s="49">
        <f>SUM(G59:G60)</f>
        <v>6163706</v>
      </c>
      <c r="H58" s="50">
        <f>SUM(H59:H60)</f>
        <v>5610661</v>
      </c>
    </row>
    <row r="59" spans="1:8" s="3" customFormat="1" ht="11.25" customHeight="1" x14ac:dyDescent="0.2">
      <c r="A59" s="54" t="s">
        <v>41</v>
      </c>
      <c r="B59" s="55"/>
      <c r="C59" s="55"/>
      <c r="D59" s="56"/>
      <c r="E59" s="51">
        <f t="shared" ref="E59:H62" si="0">E65+E71+E77</f>
        <v>680843</v>
      </c>
      <c r="F59" s="52">
        <f t="shared" si="0"/>
        <v>768132</v>
      </c>
      <c r="G59" s="52">
        <f t="shared" si="0"/>
        <v>715288</v>
      </c>
      <c r="H59" s="53">
        <f t="shared" si="0"/>
        <v>183194</v>
      </c>
    </row>
    <row r="60" spans="1:8" s="3" customFormat="1" ht="11.25" customHeight="1" x14ac:dyDescent="0.2">
      <c r="A60" s="54" t="s">
        <v>42</v>
      </c>
      <c r="B60" s="55"/>
      <c r="C60" s="55"/>
      <c r="D60" s="56"/>
      <c r="E60" s="51">
        <f t="shared" si="0"/>
        <v>5595794</v>
      </c>
      <c r="F60" s="52">
        <f t="shared" si="0"/>
        <v>5462936</v>
      </c>
      <c r="G60" s="52">
        <f t="shared" si="0"/>
        <v>5448418</v>
      </c>
      <c r="H60" s="53">
        <f t="shared" si="0"/>
        <v>5427467</v>
      </c>
    </row>
    <row r="61" spans="1:8" s="3" customFormat="1" ht="11.25" customHeight="1" x14ac:dyDescent="0.2">
      <c r="A61" s="54" t="s">
        <v>43</v>
      </c>
      <c r="B61" s="55"/>
      <c r="C61" s="55"/>
      <c r="D61" s="56"/>
      <c r="E61" s="51">
        <f t="shared" si="0"/>
        <v>2299327</v>
      </c>
      <c r="F61" s="52">
        <f t="shared" si="0"/>
        <v>2326095</v>
      </c>
      <c r="G61" s="52">
        <f t="shared" si="0"/>
        <v>2313889</v>
      </c>
      <c r="H61" s="53">
        <f t="shared" si="0"/>
        <v>1764277</v>
      </c>
    </row>
    <row r="62" spans="1:8" s="3" customFormat="1" ht="11.25" customHeight="1" x14ac:dyDescent="0.2">
      <c r="A62" s="54" t="s">
        <v>44</v>
      </c>
      <c r="B62" s="55"/>
      <c r="C62" s="55"/>
      <c r="D62" s="56"/>
      <c r="E62" s="51">
        <f t="shared" si="0"/>
        <v>3977310</v>
      </c>
      <c r="F62" s="52">
        <f t="shared" si="0"/>
        <v>3904973</v>
      </c>
      <c r="G62" s="52">
        <f t="shared" si="0"/>
        <v>3849817</v>
      </c>
      <c r="H62" s="53">
        <f t="shared" si="0"/>
        <v>3846384</v>
      </c>
    </row>
    <row r="63" spans="1:8" s="3" customFormat="1" ht="11.25" customHeight="1" x14ac:dyDescent="0.2">
      <c r="A63" s="84"/>
      <c r="B63" s="85"/>
      <c r="C63" s="85"/>
      <c r="D63" s="70"/>
      <c r="E63" s="71"/>
      <c r="F63" s="72"/>
      <c r="G63" s="72"/>
      <c r="H63" s="73"/>
    </row>
    <row r="64" spans="1:8" s="3" customFormat="1" ht="11.25" customHeight="1" x14ac:dyDescent="0.25">
      <c r="A64" s="45" t="s">
        <v>45</v>
      </c>
      <c r="B64" s="65"/>
      <c r="C64" s="65" t="s">
        <v>46</v>
      </c>
      <c r="D64" s="47"/>
      <c r="E64" s="48">
        <f>SUM(E65:E66)</f>
        <v>4034434</v>
      </c>
      <c r="F64" s="49">
        <f>SUM(F65:F66)</f>
        <v>3910842</v>
      </c>
      <c r="G64" s="49">
        <f>SUM(G65:G66)</f>
        <v>3824365</v>
      </c>
      <c r="H64" s="50">
        <f>SUM(H65:H66)</f>
        <v>3270669</v>
      </c>
    </row>
    <row r="65" spans="1:8" s="3" customFormat="1" ht="11.25" customHeight="1" x14ac:dyDescent="0.25">
      <c r="A65" s="54" t="s">
        <v>47</v>
      </c>
      <c r="B65" s="55"/>
      <c r="C65" s="82"/>
      <c r="D65" s="55"/>
      <c r="E65" s="51">
        <f>SUM(E16,E31)</f>
        <v>620742</v>
      </c>
      <c r="F65" s="52">
        <f>SUM(F16,F31)</f>
        <v>705925</v>
      </c>
      <c r="G65" s="52">
        <f>SUM(G16,G31)</f>
        <v>649489</v>
      </c>
      <c r="H65" s="53">
        <f>SUM(H16,H31)</f>
        <v>112292</v>
      </c>
    </row>
    <row r="66" spans="1:8" s="3" customFormat="1" ht="11.25" customHeight="1" x14ac:dyDescent="0.25">
      <c r="A66" s="54" t="s">
        <v>48</v>
      </c>
      <c r="B66" s="55"/>
      <c r="C66" s="82"/>
      <c r="D66" s="55"/>
      <c r="E66" s="51">
        <f>SUM(E22,E37)</f>
        <v>3413692</v>
      </c>
      <c r="F66" s="52">
        <f>SUM(F22,F37)</f>
        <v>3204917</v>
      </c>
      <c r="G66" s="52">
        <f>SUM(G22,G37)</f>
        <v>3174876</v>
      </c>
      <c r="H66" s="53">
        <f>SUM(H22,H37)</f>
        <v>3158377</v>
      </c>
    </row>
    <row r="67" spans="1:8" s="3" customFormat="1" ht="11.25" customHeight="1" x14ac:dyDescent="0.25">
      <c r="A67" s="54" t="s">
        <v>49</v>
      </c>
      <c r="B67" s="55"/>
      <c r="C67" s="82"/>
      <c r="D67" s="55"/>
      <c r="E67" s="51">
        <f>SUM(E16,E22)</f>
        <v>2071246</v>
      </c>
      <c r="F67" s="52">
        <f>SUM(F16,F22)</f>
        <v>2097749</v>
      </c>
      <c r="G67" s="52">
        <f>SUM(G16,G22)</f>
        <v>2085500</v>
      </c>
      <c r="H67" s="53">
        <f>SUM(H16,H22)</f>
        <v>1532686</v>
      </c>
    </row>
    <row r="68" spans="1:8" s="3" customFormat="1" ht="11.25" customHeight="1" x14ac:dyDescent="0.25">
      <c r="A68" s="54" t="s">
        <v>50</v>
      </c>
      <c r="B68" s="55"/>
      <c r="C68" s="82"/>
      <c r="D68" s="55"/>
      <c r="E68" s="51">
        <f>SUM(E31,E37)</f>
        <v>1963188</v>
      </c>
      <c r="F68" s="52">
        <f>SUM(F31,F37)</f>
        <v>1813093</v>
      </c>
      <c r="G68" s="52">
        <f>SUM(G31,G37)</f>
        <v>1738865</v>
      </c>
      <c r="H68" s="53">
        <f>SUM(H31,H37)</f>
        <v>1737983</v>
      </c>
    </row>
    <row r="69" spans="1:8" s="3" customFormat="1" ht="11.25" customHeight="1" x14ac:dyDescent="0.25">
      <c r="A69" s="68"/>
      <c r="B69" s="69"/>
      <c r="C69" s="69"/>
      <c r="D69" s="70" t="s">
        <v>51</v>
      </c>
      <c r="E69" s="71"/>
      <c r="F69" s="72"/>
      <c r="G69" s="72"/>
      <c r="H69" s="73"/>
    </row>
    <row r="70" spans="1:8" s="3" customFormat="1" ht="11.25" customHeight="1" x14ac:dyDescent="0.25">
      <c r="A70" s="45" t="s">
        <v>52</v>
      </c>
      <c r="B70" s="65"/>
      <c r="C70" s="65"/>
      <c r="D70" s="47"/>
      <c r="E70" s="48">
        <f>SUM(E71:E72)</f>
        <v>2160204</v>
      </c>
      <c r="F70" s="49">
        <f>SUM(F71:F72)</f>
        <v>2238357</v>
      </c>
      <c r="G70" s="49">
        <f>SUM(G71:G72)</f>
        <v>2257660</v>
      </c>
      <c r="H70" s="50">
        <f>SUM(H71:H72)</f>
        <v>2265016</v>
      </c>
    </row>
    <row r="71" spans="1:8" s="3" customFormat="1" ht="11.25" customHeight="1" x14ac:dyDescent="0.25">
      <c r="A71" s="54" t="s">
        <v>53</v>
      </c>
      <c r="B71" s="55"/>
      <c r="C71" s="82"/>
      <c r="D71" s="55"/>
      <c r="E71" s="51">
        <f>SUM(E17,E32)</f>
        <v>60101</v>
      </c>
      <c r="F71" s="52">
        <f>SUM(F17,F32)</f>
        <v>62207</v>
      </c>
      <c r="G71" s="52">
        <f>SUM(G17,G32)</f>
        <v>65799</v>
      </c>
      <c r="H71" s="53">
        <f>SUM(H17,H32)</f>
        <v>70902</v>
      </c>
    </row>
    <row r="72" spans="1:8" s="3" customFormat="1" ht="11.25" customHeight="1" x14ac:dyDescent="0.25">
      <c r="A72" s="54" t="s">
        <v>54</v>
      </c>
      <c r="B72" s="55"/>
      <c r="C72" s="82"/>
      <c r="D72" s="55"/>
      <c r="E72" s="51">
        <f>SUM(E23,E38)</f>
        <v>2100103</v>
      </c>
      <c r="F72" s="52">
        <f>SUM(F23,F38)</f>
        <v>2176150</v>
      </c>
      <c r="G72" s="52">
        <f>SUM(G23,G38)</f>
        <v>2191861</v>
      </c>
      <c r="H72" s="53">
        <f>SUM(H23,H38)</f>
        <v>2194114</v>
      </c>
    </row>
    <row r="73" spans="1:8" s="3" customFormat="1" ht="11.25" customHeight="1" x14ac:dyDescent="0.25">
      <c r="A73" s="54" t="s">
        <v>55</v>
      </c>
      <c r="B73" s="55"/>
      <c r="C73" s="82"/>
      <c r="D73" s="55"/>
      <c r="E73" s="51">
        <f>SUM(E17,E23)</f>
        <v>146082</v>
      </c>
      <c r="F73" s="52">
        <f>SUM(F17,F23)</f>
        <v>146477</v>
      </c>
      <c r="G73" s="52">
        <f>SUM(G17,G23)</f>
        <v>146708</v>
      </c>
      <c r="H73" s="53">
        <f>SUM(H17,H23)</f>
        <v>156615</v>
      </c>
    </row>
    <row r="74" spans="1:8" s="3" customFormat="1" ht="11.25" customHeight="1" x14ac:dyDescent="0.25">
      <c r="A74" s="54" t="s">
        <v>56</v>
      </c>
      <c r="B74" s="55"/>
      <c r="C74" s="82"/>
      <c r="D74" s="55"/>
      <c r="E74" s="51">
        <f>E32+E38</f>
        <v>2014122</v>
      </c>
      <c r="F74" s="52">
        <f>F32+F38</f>
        <v>2091880</v>
      </c>
      <c r="G74" s="52">
        <f>G32+G38</f>
        <v>2110952</v>
      </c>
      <c r="H74" s="53">
        <f>H32+H38</f>
        <v>2108401</v>
      </c>
    </row>
    <row r="75" spans="1:8" s="3" customFormat="1" ht="11.25" customHeight="1" x14ac:dyDescent="0.25">
      <c r="A75" s="32"/>
      <c r="B75" s="27"/>
      <c r="C75" s="28"/>
      <c r="D75" s="27"/>
      <c r="E75" s="36"/>
      <c r="F75" s="37"/>
      <c r="G75" s="37"/>
      <c r="H75" s="38"/>
    </row>
    <row r="76" spans="1:8" s="3" customFormat="1" ht="11.25" customHeight="1" x14ac:dyDescent="0.25">
      <c r="A76" s="45" t="s">
        <v>57</v>
      </c>
      <c r="B76" s="65"/>
      <c r="C76" s="65"/>
      <c r="D76" s="47"/>
      <c r="E76" s="48">
        <f>SUM(E77:E78)</f>
        <v>81999</v>
      </c>
      <c r="F76" s="49">
        <f>SUM(F77:F78)</f>
        <v>81869</v>
      </c>
      <c r="G76" s="49">
        <f>SUM(G77:G78)</f>
        <v>81681</v>
      </c>
      <c r="H76" s="50">
        <f>SUM(H77:H78)</f>
        <v>74976</v>
      </c>
    </row>
    <row r="77" spans="1:8" s="3" customFormat="1" ht="11.25" customHeight="1" x14ac:dyDescent="0.25">
      <c r="A77" s="54" t="s">
        <v>58</v>
      </c>
      <c r="B77" s="55"/>
      <c r="C77" s="82"/>
      <c r="D77" s="55"/>
      <c r="E77" s="51"/>
      <c r="F77" s="52"/>
      <c r="G77" s="52"/>
      <c r="H77" s="53"/>
    </row>
    <row r="78" spans="1:8" s="3" customFormat="1" ht="11.25" customHeight="1" x14ac:dyDescent="0.25">
      <c r="A78" s="54" t="s">
        <v>59</v>
      </c>
      <c r="B78" s="55"/>
      <c r="C78" s="82"/>
      <c r="D78" s="55"/>
      <c r="E78" s="51">
        <f>E24+E39</f>
        <v>81999</v>
      </c>
      <c r="F78" s="52">
        <f>F24+F39</f>
        <v>81869</v>
      </c>
      <c r="G78" s="52">
        <f>G24+G39</f>
        <v>81681</v>
      </c>
      <c r="H78" s="53">
        <f>H24+H39</f>
        <v>74976</v>
      </c>
    </row>
    <row r="79" spans="1:8" s="3" customFormat="1" ht="11.25" customHeight="1" x14ac:dyDescent="0.25">
      <c r="A79" s="54" t="s">
        <v>60</v>
      </c>
      <c r="B79" s="55"/>
      <c r="C79" s="82"/>
      <c r="D79" s="55"/>
      <c r="E79" s="51">
        <f>E24</f>
        <v>81999</v>
      </c>
      <c r="F79" s="52">
        <f>F24</f>
        <v>81869</v>
      </c>
      <c r="G79" s="52">
        <f>G24</f>
        <v>81681</v>
      </c>
      <c r="H79" s="53">
        <f>H24</f>
        <v>74976</v>
      </c>
    </row>
    <row r="80" spans="1:8" s="3" customFormat="1" ht="11.25" customHeight="1" x14ac:dyDescent="0.25">
      <c r="A80" s="54" t="s">
        <v>61</v>
      </c>
      <c r="B80" s="55"/>
      <c r="C80" s="82"/>
      <c r="D80" s="55"/>
      <c r="E80" s="51">
        <f>E39</f>
        <v>0</v>
      </c>
      <c r="F80" s="52">
        <f>F39</f>
        <v>0</v>
      </c>
      <c r="G80" s="52">
        <f>G39</f>
        <v>0</v>
      </c>
      <c r="H80" s="53">
        <f>H39</f>
        <v>0</v>
      </c>
    </row>
    <row r="81" spans="1:8" s="3" customFormat="1" ht="12" customHeight="1" thickBot="1" x14ac:dyDescent="0.25">
      <c r="A81" s="86"/>
      <c r="B81" s="87"/>
      <c r="C81" s="87"/>
      <c r="D81" s="87"/>
      <c r="E81" s="88"/>
      <c r="F81" s="89"/>
      <c r="G81" s="89"/>
      <c r="H81" s="90"/>
    </row>
    <row r="82" spans="1:8" ht="15" customHeight="1" x14ac:dyDescent="0.35">
      <c r="A82" s="91" t="s">
        <v>62</v>
      </c>
      <c r="B82" s="92"/>
      <c r="C82" s="92"/>
      <c r="D82" s="93"/>
      <c r="E82" s="94">
        <f>SUM(E85,E83)</f>
        <v>43095521</v>
      </c>
      <c r="F82" s="95">
        <f>SUM(F85,F83)</f>
        <v>41903014</v>
      </c>
      <c r="G82" s="95">
        <f>SUM(G85,G83)</f>
        <v>42003397</v>
      </c>
      <c r="H82" s="96">
        <f>SUM(H85,H83)</f>
        <v>40878201</v>
      </c>
    </row>
    <row r="83" spans="1:8" ht="15" customHeight="1" x14ac:dyDescent="0.35">
      <c r="A83" s="97" t="s">
        <v>63</v>
      </c>
      <c r="B83" s="98"/>
      <c r="C83" s="98"/>
      <c r="D83" s="99"/>
      <c r="E83" s="94">
        <v>39866598</v>
      </c>
      <c r="F83" s="95">
        <v>38672005</v>
      </c>
      <c r="G83" s="95">
        <v>38774446</v>
      </c>
      <c r="H83" s="96">
        <v>37651305</v>
      </c>
    </row>
    <row r="84" spans="1:8" ht="15" customHeight="1" x14ac:dyDescent="0.35">
      <c r="A84" s="97" t="s">
        <v>64</v>
      </c>
      <c r="B84" s="98"/>
      <c r="C84" s="98"/>
      <c r="D84" s="98"/>
      <c r="E84" s="100" t="s">
        <v>9</v>
      </c>
      <c r="F84" s="101" t="s">
        <v>9</v>
      </c>
      <c r="G84" s="101" t="s">
        <v>9</v>
      </c>
      <c r="H84" s="102" t="s">
        <v>9</v>
      </c>
    </row>
    <row r="85" spans="1:8" ht="15" customHeight="1" x14ac:dyDescent="0.35">
      <c r="A85" s="97" t="s">
        <v>65</v>
      </c>
      <c r="B85" s="98"/>
      <c r="C85" s="98"/>
      <c r="D85" s="98"/>
      <c r="E85" s="103">
        <f>SUM(E86:E92)</f>
        <v>3228923</v>
      </c>
      <c r="F85" s="104">
        <f>SUM(F86:F92)</f>
        <v>3231009</v>
      </c>
      <c r="G85" s="104">
        <f>SUM(G86:G92)</f>
        <v>3228951</v>
      </c>
      <c r="H85" s="105">
        <f>SUM(H86:H92)</f>
        <v>3226896</v>
      </c>
    </row>
    <row r="86" spans="1:8" ht="15" customHeight="1" x14ac:dyDescent="0.35">
      <c r="A86" s="106" t="s">
        <v>66</v>
      </c>
      <c r="B86" s="107"/>
      <c r="C86" s="107"/>
      <c r="D86" s="108"/>
      <c r="E86" s="100" t="s">
        <v>9</v>
      </c>
      <c r="F86" s="109" t="s">
        <v>9</v>
      </c>
      <c r="G86" s="109" t="s">
        <v>9</v>
      </c>
      <c r="H86" s="102" t="s">
        <v>9</v>
      </c>
    </row>
    <row r="87" spans="1:8" ht="15" customHeight="1" x14ac:dyDescent="0.35">
      <c r="A87" s="110" t="s">
        <v>67</v>
      </c>
      <c r="B87" s="108"/>
      <c r="C87" s="108"/>
      <c r="D87" s="111"/>
      <c r="E87" s="112">
        <v>1160093</v>
      </c>
      <c r="F87" s="113">
        <v>1160093</v>
      </c>
      <c r="G87" s="113">
        <v>1160093</v>
      </c>
      <c r="H87" s="114">
        <v>1160093</v>
      </c>
    </row>
    <row r="88" spans="1:8" ht="15" customHeight="1" x14ac:dyDescent="0.35">
      <c r="A88" s="110" t="s">
        <v>68</v>
      </c>
      <c r="B88" s="108"/>
      <c r="C88" s="108"/>
      <c r="D88" s="111"/>
      <c r="E88" s="112">
        <v>271929</v>
      </c>
      <c r="F88" s="115">
        <v>274036</v>
      </c>
      <c r="G88" s="115">
        <v>271998</v>
      </c>
      <c r="H88" s="116">
        <v>269942</v>
      </c>
    </row>
    <row r="89" spans="1:8" ht="15" customHeight="1" x14ac:dyDescent="0.35">
      <c r="A89" s="110" t="s">
        <v>69</v>
      </c>
      <c r="B89" s="117"/>
      <c r="C89" s="117"/>
      <c r="D89" s="118"/>
      <c r="E89" s="119">
        <v>888934</v>
      </c>
      <c r="F89" s="115">
        <v>888913</v>
      </c>
      <c r="G89" s="115">
        <v>888893</v>
      </c>
      <c r="H89" s="116">
        <v>888894</v>
      </c>
    </row>
    <row r="90" spans="1:8" ht="15" customHeight="1" x14ac:dyDescent="0.35">
      <c r="A90" s="110" t="s">
        <v>70</v>
      </c>
      <c r="B90" s="117"/>
      <c r="C90" s="117"/>
      <c r="D90" s="120"/>
      <c r="E90" s="121">
        <v>500000</v>
      </c>
      <c r="F90" s="115">
        <v>500000</v>
      </c>
      <c r="G90" s="115">
        <v>500000</v>
      </c>
      <c r="H90" s="116">
        <v>500000</v>
      </c>
    </row>
    <row r="91" spans="1:8" ht="15" customHeight="1" x14ac:dyDescent="0.35">
      <c r="A91" s="110" t="s">
        <v>71</v>
      </c>
      <c r="B91" s="117"/>
      <c r="C91" s="117"/>
      <c r="D91" s="117"/>
      <c r="E91" s="121">
        <v>407967</v>
      </c>
      <c r="F91" s="115">
        <v>407967</v>
      </c>
      <c r="G91" s="115">
        <v>407967</v>
      </c>
      <c r="H91" s="116">
        <v>407967</v>
      </c>
    </row>
    <row r="92" spans="1:8" ht="15" customHeight="1" x14ac:dyDescent="0.35">
      <c r="A92" s="122" t="s">
        <v>72</v>
      </c>
      <c r="B92" s="123"/>
      <c r="C92" s="123"/>
      <c r="D92" s="124"/>
      <c r="E92" s="125">
        <v>0</v>
      </c>
      <c r="F92" s="115">
        <v>0</v>
      </c>
      <c r="G92" s="115">
        <v>0</v>
      </c>
      <c r="H92" s="116">
        <v>0</v>
      </c>
    </row>
    <row r="93" spans="1:8" ht="15.75" customHeight="1" thickBot="1" x14ac:dyDescent="0.4">
      <c r="A93" s="126"/>
      <c r="B93" s="127"/>
      <c r="C93" s="127"/>
      <c r="D93" s="128"/>
      <c r="E93" s="129"/>
      <c r="F93" s="130"/>
      <c r="G93" s="130"/>
      <c r="H93" s="131"/>
    </row>
    <row r="94" spans="1:8" ht="15" customHeight="1" x14ac:dyDescent="0.35">
      <c r="A94" s="132" t="s">
        <v>73</v>
      </c>
      <c r="B94" s="6"/>
    </row>
    <row r="95" spans="1:8" ht="15" customHeight="1" x14ac:dyDescent="0.35">
      <c r="A95" s="133" t="s">
        <v>74</v>
      </c>
      <c r="B95" s="6"/>
      <c r="E95" s="134"/>
    </row>
    <row r="98" spans="1:8" ht="15" customHeight="1" x14ac:dyDescent="0.35">
      <c r="A98" s="135" t="s">
        <v>75</v>
      </c>
      <c r="B98" s="135"/>
      <c r="C98" s="135"/>
      <c r="D98" s="135"/>
      <c r="E98" s="136">
        <f>E7-E82</f>
        <v>0</v>
      </c>
      <c r="F98" s="136">
        <f>F7-F82</f>
        <v>0</v>
      </c>
      <c r="G98" s="136">
        <f>G7-G82</f>
        <v>0</v>
      </c>
      <c r="H98" s="136">
        <f>H7-H82</f>
        <v>0</v>
      </c>
    </row>
  </sheetData>
  <mergeCells count="1">
    <mergeCell ref="A2:H2"/>
  </mergeCells>
  <pageMargins left="0.7" right="0.7" top="0.75" bottom="0.75" header="0.3" footer="0.3"/>
  <headerFooter>
    <oddFooter>&amp;L_x000D_&amp;1#&amp;"Calibri"&amp;10&amp;K000000 Interné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51"/>
  </sheetPr>
  <dimension ref="A1:J97"/>
  <sheetViews>
    <sheetView zoomScale="90" zoomScaleNormal="90" workbookViewId="0">
      <selection activeCell="E7" sqref="E7"/>
    </sheetView>
  </sheetViews>
  <sheetFormatPr defaultRowHeight="15" customHeight="1" x14ac:dyDescent="0.35"/>
  <cols>
    <col min="1" max="3" width="9.1796875" style="1"/>
    <col min="4" max="4" width="20.26953125" style="1" customWidth="1"/>
    <col min="5" max="8" width="10.1796875" customWidth="1"/>
    <col min="260" max="260" width="10.7265625" customWidth="1"/>
    <col min="261" max="264" width="10.1796875" customWidth="1"/>
    <col min="516" max="516" width="10.7265625" customWidth="1"/>
    <col min="517" max="520" width="10.1796875" customWidth="1"/>
    <col min="772" max="772" width="10.7265625" customWidth="1"/>
    <col min="773" max="776" width="10.1796875" customWidth="1"/>
    <col min="1028" max="1028" width="10.7265625" customWidth="1"/>
    <col min="1029" max="1032" width="10.1796875" customWidth="1"/>
    <col min="1284" max="1284" width="10.7265625" customWidth="1"/>
    <col min="1285" max="1288" width="10.1796875" customWidth="1"/>
    <col min="1540" max="1540" width="10.7265625" customWidth="1"/>
    <col min="1541" max="1544" width="10.1796875" customWidth="1"/>
    <col min="1796" max="1796" width="10.7265625" customWidth="1"/>
    <col min="1797" max="1800" width="10.1796875" customWidth="1"/>
    <col min="2052" max="2052" width="10.7265625" customWidth="1"/>
    <col min="2053" max="2056" width="10.1796875" customWidth="1"/>
    <col min="2308" max="2308" width="10.7265625" customWidth="1"/>
    <col min="2309" max="2312" width="10.1796875" customWidth="1"/>
    <col min="2564" max="2564" width="10.7265625" customWidth="1"/>
    <col min="2565" max="2568" width="10.1796875" customWidth="1"/>
    <col min="2820" max="2820" width="10.7265625" customWidth="1"/>
    <col min="2821" max="2824" width="10.1796875" customWidth="1"/>
    <col min="3076" max="3076" width="10.7265625" customWidth="1"/>
    <col min="3077" max="3080" width="10.1796875" customWidth="1"/>
    <col min="3332" max="3332" width="10.7265625" customWidth="1"/>
    <col min="3333" max="3336" width="10.1796875" customWidth="1"/>
    <col min="3588" max="3588" width="10.7265625" customWidth="1"/>
    <col min="3589" max="3592" width="10.1796875" customWidth="1"/>
    <col min="3844" max="3844" width="10.7265625" customWidth="1"/>
    <col min="3845" max="3848" width="10.1796875" customWidth="1"/>
    <col min="4100" max="4100" width="10.7265625" customWidth="1"/>
    <col min="4101" max="4104" width="10.1796875" customWidth="1"/>
    <col min="4356" max="4356" width="10.7265625" customWidth="1"/>
    <col min="4357" max="4360" width="10.1796875" customWidth="1"/>
    <col min="4612" max="4612" width="10.7265625" customWidth="1"/>
    <col min="4613" max="4616" width="10.1796875" customWidth="1"/>
    <col min="4868" max="4868" width="10.7265625" customWidth="1"/>
    <col min="4869" max="4872" width="10.1796875" customWidth="1"/>
    <col min="5124" max="5124" width="10.7265625" customWidth="1"/>
    <col min="5125" max="5128" width="10.1796875" customWidth="1"/>
    <col min="5380" max="5380" width="10.7265625" customWidth="1"/>
    <col min="5381" max="5384" width="10.1796875" customWidth="1"/>
    <col min="5636" max="5636" width="10.7265625" customWidth="1"/>
    <col min="5637" max="5640" width="10.1796875" customWidth="1"/>
    <col min="5892" max="5892" width="10.7265625" customWidth="1"/>
    <col min="5893" max="5896" width="10.1796875" customWidth="1"/>
    <col min="6148" max="6148" width="10.7265625" customWidth="1"/>
    <col min="6149" max="6152" width="10.1796875" customWidth="1"/>
    <col min="6404" max="6404" width="10.7265625" customWidth="1"/>
    <col min="6405" max="6408" width="10.1796875" customWidth="1"/>
    <col min="6660" max="6660" width="10.7265625" customWidth="1"/>
    <col min="6661" max="6664" width="10.1796875" customWidth="1"/>
    <col min="6916" max="6916" width="10.7265625" customWidth="1"/>
    <col min="6917" max="6920" width="10.1796875" customWidth="1"/>
    <col min="7172" max="7172" width="10.7265625" customWidth="1"/>
    <col min="7173" max="7176" width="10.1796875" customWidth="1"/>
    <col min="7428" max="7428" width="10.7265625" customWidth="1"/>
    <col min="7429" max="7432" width="10.1796875" customWidth="1"/>
    <col min="7684" max="7684" width="10.7265625" customWidth="1"/>
    <col min="7685" max="7688" width="10.1796875" customWidth="1"/>
    <col min="7940" max="7940" width="10.7265625" customWidth="1"/>
    <col min="7941" max="7944" width="10.1796875" customWidth="1"/>
    <col min="8196" max="8196" width="10.7265625" customWidth="1"/>
    <col min="8197" max="8200" width="10.1796875" customWidth="1"/>
    <col min="8452" max="8452" width="10.7265625" customWidth="1"/>
    <col min="8453" max="8456" width="10.1796875" customWidth="1"/>
    <col min="8708" max="8708" width="10.7265625" customWidth="1"/>
    <col min="8709" max="8712" width="10.1796875" customWidth="1"/>
    <col min="8964" max="8964" width="10.7265625" customWidth="1"/>
    <col min="8965" max="8968" width="10.1796875" customWidth="1"/>
    <col min="9220" max="9220" width="10.7265625" customWidth="1"/>
    <col min="9221" max="9224" width="10.1796875" customWidth="1"/>
    <col min="9476" max="9476" width="10.7265625" customWidth="1"/>
    <col min="9477" max="9480" width="10.1796875" customWidth="1"/>
    <col min="9732" max="9732" width="10.7265625" customWidth="1"/>
    <col min="9733" max="9736" width="10.1796875" customWidth="1"/>
    <col min="9988" max="9988" width="10.7265625" customWidth="1"/>
    <col min="9989" max="9992" width="10.1796875" customWidth="1"/>
    <col min="10244" max="10244" width="10.7265625" customWidth="1"/>
    <col min="10245" max="10248" width="10.1796875" customWidth="1"/>
    <col min="10500" max="10500" width="10.7265625" customWidth="1"/>
    <col min="10501" max="10504" width="10.1796875" customWidth="1"/>
    <col min="10756" max="10756" width="10.7265625" customWidth="1"/>
    <col min="10757" max="10760" width="10.1796875" customWidth="1"/>
    <col min="11012" max="11012" width="10.7265625" customWidth="1"/>
    <col min="11013" max="11016" width="10.1796875" customWidth="1"/>
    <col min="11268" max="11268" width="10.7265625" customWidth="1"/>
    <col min="11269" max="11272" width="10.1796875" customWidth="1"/>
    <col min="11524" max="11524" width="10.7265625" customWidth="1"/>
    <col min="11525" max="11528" width="10.1796875" customWidth="1"/>
    <col min="11780" max="11780" width="10.7265625" customWidth="1"/>
    <col min="11781" max="11784" width="10.1796875" customWidth="1"/>
    <col min="12036" max="12036" width="10.7265625" customWidth="1"/>
    <col min="12037" max="12040" width="10.1796875" customWidth="1"/>
    <col min="12292" max="12292" width="10.7265625" customWidth="1"/>
    <col min="12293" max="12296" width="10.1796875" customWidth="1"/>
    <col min="12548" max="12548" width="10.7265625" customWidth="1"/>
    <col min="12549" max="12552" width="10.1796875" customWidth="1"/>
    <col min="12804" max="12804" width="10.7265625" customWidth="1"/>
    <col min="12805" max="12808" width="10.1796875" customWidth="1"/>
    <col min="13060" max="13060" width="10.7265625" customWidth="1"/>
    <col min="13061" max="13064" width="10.1796875" customWidth="1"/>
    <col min="13316" max="13316" width="10.7265625" customWidth="1"/>
    <col min="13317" max="13320" width="10.1796875" customWidth="1"/>
    <col min="13572" max="13572" width="10.7265625" customWidth="1"/>
    <col min="13573" max="13576" width="10.1796875" customWidth="1"/>
    <col min="13828" max="13828" width="10.7265625" customWidth="1"/>
    <col min="13829" max="13832" width="10.1796875" customWidth="1"/>
    <col min="14084" max="14084" width="10.7265625" customWidth="1"/>
    <col min="14085" max="14088" width="10.1796875" customWidth="1"/>
    <col min="14340" max="14340" width="10.7265625" customWidth="1"/>
    <col min="14341" max="14344" width="10.1796875" customWidth="1"/>
    <col min="14596" max="14596" width="10.7265625" customWidth="1"/>
    <col min="14597" max="14600" width="10.1796875" customWidth="1"/>
    <col min="14852" max="14852" width="10.7265625" customWidth="1"/>
    <col min="14853" max="14856" width="10.1796875" customWidth="1"/>
    <col min="15108" max="15108" width="10.7265625" customWidth="1"/>
    <col min="15109" max="15112" width="10.1796875" customWidth="1"/>
    <col min="15364" max="15364" width="10.7265625" customWidth="1"/>
    <col min="15365" max="15368" width="10.1796875" customWidth="1"/>
    <col min="15620" max="15620" width="10.7265625" customWidth="1"/>
    <col min="15621" max="15624" width="10.1796875" customWidth="1"/>
    <col min="15876" max="15876" width="10.7265625" customWidth="1"/>
    <col min="15877" max="15880" width="10.1796875" customWidth="1"/>
    <col min="16132" max="16132" width="10.7265625" customWidth="1"/>
    <col min="16133" max="16136" width="10.1796875" customWidth="1"/>
  </cols>
  <sheetData>
    <row r="1" spans="1:10" s="3" customFormat="1" ht="11.25" customHeight="1" x14ac:dyDescent="0.2">
      <c r="A1" s="2"/>
      <c r="B1" s="2"/>
      <c r="C1" s="2"/>
      <c r="D1" s="2"/>
    </row>
    <row r="2" spans="1:10" s="5" customFormat="1" ht="15" customHeight="1" x14ac:dyDescent="0.3">
      <c r="A2" s="167" t="s">
        <v>0</v>
      </c>
      <c r="B2" s="167"/>
      <c r="C2" s="167"/>
      <c r="D2" s="167"/>
      <c r="E2" s="167"/>
      <c r="F2" s="167"/>
      <c r="G2" s="167"/>
      <c r="H2" s="167"/>
      <c r="I2" s="4"/>
      <c r="J2" s="4"/>
    </row>
    <row r="3" spans="1:10" s="3" customFormat="1" ht="12" customHeight="1" thickBot="1" x14ac:dyDescent="0.25">
      <c r="A3" s="7"/>
      <c r="B3" s="8"/>
      <c r="C3" s="9"/>
      <c r="D3" s="9"/>
      <c r="H3" s="10" t="s">
        <v>1</v>
      </c>
    </row>
    <row r="4" spans="1:10" s="3" customFormat="1" ht="11.25" customHeight="1" x14ac:dyDescent="0.25">
      <c r="A4" s="11"/>
      <c r="B4" s="12"/>
      <c r="C4" s="12"/>
      <c r="D4" s="12"/>
      <c r="E4" s="13" t="s">
        <v>2</v>
      </c>
      <c r="F4" s="14" t="s">
        <v>3</v>
      </c>
      <c r="G4" s="14" t="s">
        <v>4</v>
      </c>
      <c r="H4" s="15" t="s">
        <v>5</v>
      </c>
    </row>
    <row r="5" spans="1:10" s="3" customFormat="1" ht="12" customHeight="1" thickBot="1" x14ac:dyDescent="0.3">
      <c r="A5" s="17" t="s">
        <v>6</v>
      </c>
      <c r="B5" s="18"/>
      <c r="C5" s="18"/>
      <c r="D5" s="18"/>
      <c r="E5" s="19">
        <v>2013</v>
      </c>
      <c r="F5" s="20">
        <v>2013</v>
      </c>
      <c r="G5" s="20">
        <v>2013</v>
      </c>
      <c r="H5" s="21">
        <v>2013</v>
      </c>
    </row>
    <row r="6" spans="1:10" s="3" customFormat="1" ht="11.25" customHeight="1" x14ac:dyDescent="0.2">
      <c r="A6" s="11"/>
      <c r="B6" s="12"/>
      <c r="C6" s="12"/>
      <c r="D6" s="12"/>
      <c r="E6" s="22"/>
      <c r="F6" s="23"/>
      <c r="G6" s="24"/>
      <c r="H6" s="25"/>
    </row>
    <row r="7" spans="1:10" s="3" customFormat="1" ht="11.25" customHeight="1" x14ac:dyDescent="0.25">
      <c r="A7" s="26" t="s">
        <v>7</v>
      </c>
      <c r="B7" s="27"/>
      <c r="C7" s="27"/>
      <c r="D7" s="28"/>
      <c r="E7" s="29">
        <f>SUM(E11,E26)</f>
        <v>40198071.25</v>
      </c>
      <c r="F7" s="30">
        <f>SUM(F11,F26)</f>
        <v>42447275.5</v>
      </c>
      <c r="G7" s="30">
        <f>SUM(G11,G26)</f>
        <v>41853478.75</v>
      </c>
      <c r="H7" s="31">
        <f>SUM(H11,H26)</f>
        <v>40762885</v>
      </c>
    </row>
    <row r="8" spans="1:10" s="3" customFormat="1" ht="11.25" customHeight="1" x14ac:dyDescent="0.2">
      <c r="A8" s="32" t="s">
        <v>8</v>
      </c>
      <c r="B8" s="27"/>
      <c r="C8" s="27"/>
      <c r="D8" s="27"/>
      <c r="E8" s="33" t="s">
        <v>9</v>
      </c>
      <c r="F8" s="34" t="s">
        <v>9</v>
      </c>
      <c r="G8" s="34" t="s">
        <v>9</v>
      </c>
      <c r="H8" s="35">
        <f>H7/74642671*100</f>
        <v>54.610699823429421</v>
      </c>
    </row>
    <row r="9" spans="1:10" s="3" customFormat="1" ht="12" customHeight="1" thickBot="1" x14ac:dyDescent="0.25">
      <c r="A9" s="32" t="s">
        <v>10</v>
      </c>
      <c r="B9" s="27"/>
      <c r="C9" s="27"/>
      <c r="D9" s="27"/>
      <c r="E9" s="36"/>
      <c r="F9" s="37"/>
      <c r="G9" s="37"/>
      <c r="H9" s="38"/>
    </row>
    <row r="10" spans="1:10" s="3" customFormat="1" ht="11.25" customHeight="1" x14ac:dyDescent="0.25">
      <c r="A10" s="39" t="s">
        <v>11</v>
      </c>
      <c r="B10" s="40"/>
      <c r="C10" s="40"/>
      <c r="D10" s="40"/>
      <c r="E10" s="41"/>
      <c r="F10" s="42"/>
      <c r="G10" s="43"/>
      <c r="H10" s="44"/>
    </row>
    <row r="11" spans="1:10" s="3" customFormat="1" ht="11.25" customHeight="1" x14ac:dyDescent="0.25">
      <c r="A11" s="45" t="s">
        <v>12</v>
      </c>
      <c r="B11" s="46"/>
      <c r="C11" s="46"/>
      <c r="D11" s="47"/>
      <c r="E11" s="48">
        <f>SUM(E13,E19)</f>
        <v>20760308.25</v>
      </c>
      <c r="F11" s="49">
        <f>SUM(F13,F19)</f>
        <v>21187204.5</v>
      </c>
      <c r="G11" s="49">
        <f>SUM(G13,G19)</f>
        <v>20507493.75</v>
      </c>
      <c r="H11" s="50">
        <f>SUM(H13,H19)</f>
        <v>16124972</v>
      </c>
    </row>
    <row r="12" spans="1:10" s="3" customFormat="1" ht="11.25" customHeight="1" x14ac:dyDescent="0.2">
      <c r="A12" s="32"/>
      <c r="B12" s="27"/>
      <c r="C12" s="27"/>
      <c r="D12" s="27"/>
      <c r="E12" s="51"/>
      <c r="F12" s="52"/>
      <c r="G12" s="52"/>
      <c r="H12" s="53"/>
    </row>
    <row r="13" spans="1:10" s="3" customFormat="1" ht="11.25" customHeight="1" x14ac:dyDescent="0.2">
      <c r="A13" s="54" t="s">
        <v>13</v>
      </c>
      <c r="B13" s="55"/>
      <c r="C13" s="55"/>
      <c r="D13" s="56"/>
      <c r="E13" s="57">
        <f>SUM(E14:E17)</f>
        <v>754092</v>
      </c>
      <c r="F13" s="58">
        <f>SUM(F14:F17)</f>
        <v>518847</v>
      </c>
      <c r="G13" s="58">
        <f>SUM(G14:G17)</f>
        <v>277655</v>
      </c>
      <c r="H13" s="59">
        <f>SUM(H14:H17)</f>
        <v>806499</v>
      </c>
    </row>
    <row r="14" spans="1:10" s="3" customFormat="1" ht="11.25" customHeight="1" x14ac:dyDescent="0.2">
      <c r="A14" s="60" t="s">
        <v>14</v>
      </c>
      <c r="B14" s="46"/>
      <c r="C14" s="46"/>
      <c r="D14" s="55"/>
      <c r="E14" s="57">
        <v>74780</v>
      </c>
      <c r="F14" s="58">
        <v>73900</v>
      </c>
      <c r="G14" s="58">
        <v>80143</v>
      </c>
      <c r="H14" s="59">
        <v>109921</v>
      </c>
    </row>
    <row r="15" spans="1:10" s="3" customFormat="1" ht="11.25" customHeight="1" x14ac:dyDescent="0.2">
      <c r="A15" s="60" t="s">
        <v>15</v>
      </c>
      <c r="B15" s="61"/>
      <c r="C15" s="46"/>
      <c r="D15" s="55"/>
      <c r="E15" s="57">
        <v>550450</v>
      </c>
      <c r="F15" s="58">
        <v>327366</v>
      </c>
      <c r="G15" s="58">
        <v>75254</v>
      </c>
      <c r="H15" s="59">
        <v>10252</v>
      </c>
    </row>
    <row r="16" spans="1:10" s="3" customFormat="1" ht="11.25" customHeight="1" x14ac:dyDescent="0.2">
      <c r="A16" s="60" t="s">
        <v>16</v>
      </c>
      <c r="B16" s="46"/>
      <c r="C16" s="46"/>
      <c r="D16" s="55"/>
      <c r="E16" s="57">
        <v>121511</v>
      </c>
      <c r="F16" s="58">
        <v>111098</v>
      </c>
      <c r="G16" s="58">
        <v>115891</v>
      </c>
      <c r="H16" s="59">
        <v>629329</v>
      </c>
    </row>
    <row r="17" spans="1:8" s="3" customFormat="1" ht="11.25" customHeight="1" x14ac:dyDescent="0.2">
      <c r="A17" s="62" t="s">
        <v>17</v>
      </c>
      <c r="B17" s="55"/>
      <c r="C17" s="55"/>
      <c r="D17" s="56"/>
      <c r="E17" s="51">
        <v>7351</v>
      </c>
      <c r="F17" s="52">
        <v>6483</v>
      </c>
      <c r="G17" s="52">
        <v>6367</v>
      </c>
      <c r="H17" s="53">
        <v>56997</v>
      </c>
    </row>
    <row r="18" spans="1:8" s="3" customFormat="1" ht="11.25" customHeight="1" x14ac:dyDescent="0.2">
      <c r="A18" s="32"/>
      <c r="B18" s="27"/>
      <c r="C18" s="27"/>
      <c r="D18" s="27"/>
      <c r="E18" s="51"/>
      <c r="F18" s="52"/>
      <c r="G18" s="52"/>
      <c r="H18" s="53"/>
    </row>
    <row r="19" spans="1:8" s="3" customFormat="1" ht="11.25" customHeight="1" x14ac:dyDescent="0.2">
      <c r="A19" s="54" t="s">
        <v>18</v>
      </c>
      <c r="B19" s="55"/>
      <c r="C19" s="55"/>
      <c r="D19" s="56"/>
      <c r="E19" s="57">
        <f>SUM(E20:E24)</f>
        <v>20006216.25</v>
      </c>
      <c r="F19" s="58">
        <f>SUM(F20:F24)</f>
        <v>20668357.5</v>
      </c>
      <c r="G19" s="58">
        <f>SUM(G20:G24)</f>
        <v>20229838.75</v>
      </c>
      <c r="H19" s="59">
        <f>SUM(H20:H24)</f>
        <v>15318473</v>
      </c>
    </row>
    <row r="20" spans="1:8" s="3" customFormat="1" ht="11.25" customHeight="1" x14ac:dyDescent="0.2">
      <c r="A20" s="60" t="s">
        <v>14</v>
      </c>
      <c r="B20" s="46"/>
      <c r="C20" s="46"/>
      <c r="D20" s="56"/>
      <c r="E20" s="57">
        <v>0</v>
      </c>
      <c r="F20" s="58">
        <v>0</v>
      </c>
      <c r="G20" s="58">
        <v>0</v>
      </c>
      <c r="H20" s="59">
        <v>0</v>
      </c>
    </row>
    <row r="21" spans="1:8" s="3" customFormat="1" ht="11.25" customHeight="1" x14ac:dyDescent="0.2">
      <c r="A21" s="60" t="s">
        <v>15</v>
      </c>
      <c r="B21" s="46"/>
      <c r="C21" s="46"/>
      <c r="D21" s="56"/>
      <c r="E21" s="57">
        <v>18223022.75</v>
      </c>
      <c r="F21" s="58">
        <v>18963302.5</v>
      </c>
      <c r="G21" s="58">
        <v>18569834.25</v>
      </c>
      <c r="H21" s="59">
        <v>13681249</v>
      </c>
    </row>
    <row r="22" spans="1:8" s="3" customFormat="1" ht="11.25" customHeight="1" x14ac:dyDescent="0.2">
      <c r="A22" s="60" t="s">
        <v>16</v>
      </c>
      <c r="B22" s="46"/>
      <c r="C22" s="46"/>
      <c r="D22" s="55"/>
      <c r="E22" s="57">
        <v>1581844.75</v>
      </c>
      <c r="F22" s="58">
        <v>1521714.5</v>
      </c>
      <c r="G22" s="58">
        <v>1480283.25</v>
      </c>
      <c r="H22" s="59">
        <v>1469247</v>
      </c>
    </row>
    <row r="23" spans="1:8" s="3" customFormat="1" ht="11.25" customHeight="1" x14ac:dyDescent="0.2">
      <c r="A23" s="62" t="s">
        <v>17</v>
      </c>
      <c r="B23" s="55"/>
      <c r="C23" s="55"/>
      <c r="D23" s="56"/>
      <c r="E23" s="57">
        <v>96585.75</v>
      </c>
      <c r="F23" s="58">
        <v>89343.5</v>
      </c>
      <c r="G23" s="58">
        <v>93144.25</v>
      </c>
      <c r="H23" s="59">
        <v>86921</v>
      </c>
    </row>
    <row r="24" spans="1:8" s="3" customFormat="1" ht="11.25" customHeight="1" x14ac:dyDescent="0.2">
      <c r="A24" s="62" t="s">
        <v>19</v>
      </c>
      <c r="B24" s="55"/>
      <c r="C24" s="55"/>
      <c r="D24" s="56"/>
      <c r="E24" s="57">
        <v>104763</v>
      </c>
      <c r="F24" s="58">
        <v>93997</v>
      </c>
      <c r="G24" s="58">
        <v>86577</v>
      </c>
      <c r="H24" s="59">
        <v>81056</v>
      </c>
    </row>
    <row r="25" spans="1:8" s="3" customFormat="1" ht="11.25" customHeight="1" x14ac:dyDescent="0.2">
      <c r="A25" s="32"/>
      <c r="B25" s="27"/>
      <c r="C25" s="27"/>
      <c r="D25" s="27"/>
      <c r="E25" s="36"/>
      <c r="F25" s="37"/>
      <c r="G25" s="37"/>
      <c r="H25" s="38"/>
    </row>
    <row r="26" spans="1:8" s="3" customFormat="1" ht="11.25" customHeight="1" x14ac:dyDescent="0.25">
      <c r="A26" s="45" t="s">
        <v>20</v>
      </c>
      <c r="B26" s="46"/>
      <c r="C26" s="46"/>
      <c r="D26" s="47"/>
      <c r="E26" s="48">
        <f>SUM(E28,E34)</f>
        <v>19437763</v>
      </c>
      <c r="F26" s="49">
        <f>SUM(F28,F34)</f>
        <v>21260071</v>
      </c>
      <c r="G26" s="49">
        <f>SUM(G28,G34)</f>
        <v>21345985</v>
      </c>
      <c r="H26" s="50">
        <f>SUM(H28,H34)</f>
        <v>24637913</v>
      </c>
    </row>
    <row r="27" spans="1:8" s="3" customFormat="1" ht="11.25" customHeight="1" x14ac:dyDescent="0.2">
      <c r="A27" s="32"/>
      <c r="B27" s="27"/>
      <c r="C27" s="27"/>
      <c r="D27" s="27"/>
      <c r="E27" s="51"/>
      <c r="F27" s="52"/>
      <c r="G27" s="52"/>
      <c r="H27" s="53"/>
    </row>
    <row r="28" spans="1:8" s="3" customFormat="1" ht="11.25" customHeight="1" x14ac:dyDescent="0.2">
      <c r="A28" s="54" t="s">
        <v>21</v>
      </c>
      <c r="B28" s="55"/>
      <c r="C28" s="55"/>
      <c r="D28" s="56"/>
      <c r="E28" s="57">
        <f>SUM(E29:E33)</f>
        <v>278000</v>
      </c>
      <c r="F28" s="58">
        <f>SUM(F29:F33)</f>
        <v>0</v>
      </c>
      <c r="G28" s="58">
        <v>0</v>
      </c>
      <c r="H28" s="59">
        <f>SUM(H29:H33)</f>
        <v>1500</v>
      </c>
    </row>
    <row r="29" spans="1:8" s="3" customFormat="1" ht="11.25" customHeight="1" x14ac:dyDescent="0.2">
      <c r="A29" s="60" t="s">
        <v>14</v>
      </c>
      <c r="B29" s="46"/>
      <c r="C29" s="46"/>
      <c r="D29" s="56"/>
      <c r="E29" s="57">
        <v>0</v>
      </c>
      <c r="F29" s="58">
        <v>0</v>
      </c>
      <c r="G29" s="58">
        <v>0</v>
      </c>
      <c r="H29" s="59">
        <v>0</v>
      </c>
    </row>
    <row r="30" spans="1:8" s="3" customFormat="1" ht="11.25" customHeight="1" x14ac:dyDescent="0.2">
      <c r="A30" s="60" t="s">
        <v>15</v>
      </c>
      <c r="B30" s="61"/>
      <c r="C30" s="46"/>
      <c r="D30" s="56"/>
      <c r="E30" s="57">
        <v>278000</v>
      </c>
      <c r="F30" s="58">
        <v>0</v>
      </c>
      <c r="G30" s="58">
        <v>0</v>
      </c>
      <c r="H30" s="59">
        <v>1500</v>
      </c>
    </row>
    <row r="31" spans="1:8" s="3" customFormat="1" ht="11.25" customHeight="1" x14ac:dyDescent="0.2">
      <c r="A31" s="60" t="s">
        <v>16</v>
      </c>
      <c r="B31" s="46"/>
      <c r="C31" s="46"/>
      <c r="D31" s="55"/>
      <c r="E31" s="57">
        <v>0</v>
      </c>
      <c r="F31" s="58">
        <v>0</v>
      </c>
      <c r="G31" s="58">
        <v>0</v>
      </c>
      <c r="H31" s="59">
        <v>0</v>
      </c>
    </row>
    <row r="32" spans="1:8" s="3" customFormat="1" ht="11.25" customHeight="1" x14ac:dyDescent="0.2">
      <c r="A32" s="62" t="s">
        <v>17</v>
      </c>
      <c r="B32" s="55"/>
      <c r="C32" s="55"/>
      <c r="D32" s="56"/>
      <c r="E32" s="57">
        <v>0</v>
      </c>
      <c r="F32" s="58">
        <v>0</v>
      </c>
      <c r="G32" s="58">
        <v>0</v>
      </c>
      <c r="H32" s="59">
        <v>0</v>
      </c>
    </row>
    <row r="33" spans="1:8" s="3" customFormat="1" ht="11.25" customHeight="1" x14ac:dyDescent="0.2">
      <c r="A33" s="32"/>
      <c r="B33" s="27"/>
      <c r="C33" s="27"/>
      <c r="D33" s="27"/>
      <c r="E33" s="51"/>
      <c r="F33" s="52"/>
      <c r="G33" s="52"/>
      <c r="H33" s="53"/>
    </row>
    <row r="34" spans="1:8" s="3" customFormat="1" ht="11.25" customHeight="1" x14ac:dyDescent="0.2">
      <c r="A34" s="54" t="s">
        <v>22</v>
      </c>
      <c r="B34" s="55"/>
      <c r="C34" s="55"/>
      <c r="D34" s="56"/>
      <c r="E34" s="57">
        <f>SUM(E35:E39)</f>
        <v>19159763</v>
      </c>
      <c r="F34" s="58">
        <f>SUM(F35:F39)</f>
        <v>21260071</v>
      </c>
      <c r="G34" s="58">
        <f>SUM(G35:G39)</f>
        <v>21345985</v>
      </c>
      <c r="H34" s="59">
        <f>SUM(H35:H39)</f>
        <v>24636413</v>
      </c>
    </row>
    <row r="35" spans="1:8" s="3" customFormat="1" ht="11.25" customHeight="1" x14ac:dyDescent="0.2">
      <c r="A35" s="60" t="s">
        <v>14</v>
      </c>
      <c r="B35" s="46"/>
      <c r="C35" s="46"/>
      <c r="D35" s="56"/>
      <c r="E35" s="57">
        <v>0</v>
      </c>
      <c r="F35" s="58">
        <v>0</v>
      </c>
      <c r="G35" s="58">
        <v>0</v>
      </c>
      <c r="H35" s="59">
        <v>0</v>
      </c>
    </row>
    <row r="36" spans="1:8" s="3" customFormat="1" ht="11.25" customHeight="1" x14ac:dyDescent="0.2">
      <c r="A36" s="60" t="s">
        <v>15</v>
      </c>
      <c r="B36" s="46"/>
      <c r="C36" s="46"/>
      <c r="D36" s="56"/>
      <c r="E36" s="57">
        <v>15838860</v>
      </c>
      <c r="F36" s="58">
        <v>17702982</v>
      </c>
      <c r="G36" s="58">
        <v>17577306</v>
      </c>
      <c r="H36" s="59">
        <v>20641596</v>
      </c>
    </row>
    <row r="37" spans="1:8" s="3" customFormat="1" ht="11.25" customHeight="1" x14ac:dyDescent="0.2">
      <c r="A37" s="60" t="s">
        <v>16</v>
      </c>
      <c r="B37" s="46"/>
      <c r="C37" s="46"/>
      <c r="D37" s="55"/>
      <c r="E37" s="57">
        <v>1644939</v>
      </c>
      <c r="F37" s="58">
        <v>1646863</v>
      </c>
      <c r="G37" s="58">
        <v>1821056</v>
      </c>
      <c r="H37" s="59">
        <v>1977782</v>
      </c>
    </row>
    <row r="38" spans="1:8" s="3" customFormat="1" ht="11.25" customHeight="1" x14ac:dyDescent="0.2">
      <c r="A38" s="62" t="s">
        <v>17</v>
      </c>
      <c r="B38" s="55"/>
      <c r="C38" s="55"/>
      <c r="D38" s="56"/>
      <c r="E38" s="57">
        <v>1675964</v>
      </c>
      <c r="F38" s="58">
        <v>1910226</v>
      </c>
      <c r="G38" s="58">
        <v>1947623</v>
      </c>
      <c r="H38" s="59">
        <v>2017035</v>
      </c>
    </row>
    <row r="39" spans="1:8" s="3" customFormat="1" ht="11.25" customHeight="1" x14ac:dyDescent="0.2">
      <c r="A39" s="62" t="s">
        <v>19</v>
      </c>
      <c r="B39" s="55"/>
      <c r="C39" s="55"/>
      <c r="D39" s="56"/>
      <c r="E39" s="57">
        <v>0</v>
      </c>
      <c r="F39" s="58">
        <v>0</v>
      </c>
      <c r="G39" s="58">
        <v>0</v>
      </c>
      <c r="H39" s="59">
        <v>0</v>
      </c>
    </row>
    <row r="40" spans="1:8" s="3" customFormat="1" ht="11.25" customHeight="1" x14ac:dyDescent="0.2">
      <c r="A40" s="54"/>
      <c r="B40" s="55"/>
      <c r="C40" s="55"/>
      <c r="D40" s="55"/>
      <c r="E40" s="51"/>
      <c r="F40" s="52"/>
      <c r="G40" s="63"/>
      <c r="H40" s="64"/>
    </row>
    <row r="41" spans="1:8" s="3" customFormat="1" ht="11.25" customHeight="1" x14ac:dyDescent="0.25">
      <c r="A41" s="45" t="s">
        <v>23</v>
      </c>
      <c r="B41" s="65"/>
      <c r="C41" s="65"/>
      <c r="D41" s="47"/>
      <c r="E41" s="48">
        <f>SUM(E13,E28)</f>
        <v>1032092</v>
      </c>
      <c r="F41" s="49">
        <f>SUM(F13,F28)</f>
        <v>518847</v>
      </c>
      <c r="G41" s="49">
        <f>SUM(G13,G28)</f>
        <v>277655</v>
      </c>
      <c r="H41" s="50">
        <f>SUM(H13,H28)</f>
        <v>807999</v>
      </c>
    </row>
    <row r="42" spans="1:8" s="3" customFormat="1" ht="11.25" customHeight="1" x14ac:dyDescent="0.25">
      <c r="A42" s="66" t="s">
        <v>24</v>
      </c>
      <c r="B42" s="28"/>
      <c r="C42" s="28"/>
      <c r="D42" s="67"/>
      <c r="E42" s="57">
        <v>827900</v>
      </c>
      <c r="F42" s="58">
        <v>327100</v>
      </c>
      <c r="G42" s="58">
        <v>75000</v>
      </c>
      <c r="H42" s="59">
        <v>11500</v>
      </c>
    </row>
    <row r="43" spans="1:8" s="3" customFormat="1" ht="11.25" customHeight="1" x14ac:dyDescent="0.25">
      <c r="A43" s="68"/>
      <c r="B43" s="69"/>
      <c r="C43" s="69"/>
      <c r="D43" s="70"/>
      <c r="E43" s="71"/>
      <c r="F43" s="72"/>
      <c r="G43" s="72"/>
      <c r="H43" s="73"/>
    </row>
    <row r="44" spans="1:8" s="3" customFormat="1" ht="12" customHeight="1" thickBot="1" x14ac:dyDescent="0.3">
      <c r="A44" s="17" t="s">
        <v>25</v>
      </c>
      <c r="B44" s="18"/>
      <c r="C44" s="18"/>
      <c r="D44" s="74"/>
      <c r="E44" s="75">
        <f>SUM(E19,E34)</f>
        <v>39165979.25</v>
      </c>
      <c r="F44" s="76">
        <f>SUM(F19,F34)</f>
        <v>41928428.5</v>
      </c>
      <c r="G44" s="76">
        <f>SUM(G19,G34)</f>
        <v>41575823.75</v>
      </c>
      <c r="H44" s="77">
        <f>SUM(H19,H34)</f>
        <v>39954886</v>
      </c>
    </row>
    <row r="45" spans="1:8" s="3" customFormat="1" ht="11.25" customHeight="1" x14ac:dyDescent="0.25">
      <c r="A45" s="45" t="s">
        <v>26</v>
      </c>
      <c r="B45" s="65"/>
      <c r="C45" s="65"/>
      <c r="D45" s="47"/>
      <c r="E45" s="78"/>
      <c r="F45" s="79"/>
      <c r="G45" s="80"/>
      <c r="H45" s="81"/>
    </row>
    <row r="46" spans="1:8" s="3" customFormat="1" ht="11.25" customHeight="1" x14ac:dyDescent="0.25">
      <c r="A46" s="26" t="s">
        <v>27</v>
      </c>
      <c r="B46" s="28"/>
      <c r="C46" s="65" t="s">
        <v>28</v>
      </c>
      <c r="D46" s="67"/>
      <c r="E46" s="48">
        <f>SUM(E47:E48)</f>
        <v>74780</v>
      </c>
      <c r="F46" s="49">
        <f>SUM(F47:F48)</f>
        <v>73900</v>
      </c>
      <c r="G46" s="49">
        <f>SUM(G47:G48)</f>
        <v>80143</v>
      </c>
      <c r="H46" s="50">
        <f>SUM(H47:H48)</f>
        <v>109921</v>
      </c>
    </row>
    <row r="47" spans="1:8" s="3" customFormat="1" ht="11.25" customHeight="1" x14ac:dyDescent="0.2">
      <c r="A47" s="54" t="s">
        <v>29</v>
      </c>
      <c r="B47" s="55"/>
      <c r="C47" s="55"/>
      <c r="D47" s="56"/>
      <c r="E47" s="51">
        <f>SUM(E14,E29)</f>
        <v>74780</v>
      </c>
      <c r="F47" s="52">
        <f>SUM(F14,F29)</f>
        <v>73900</v>
      </c>
      <c r="G47" s="52">
        <f>SUM(G14,G29)</f>
        <v>80143</v>
      </c>
      <c r="H47" s="53">
        <f>SUM(H14,H29)</f>
        <v>109921</v>
      </c>
    </row>
    <row r="48" spans="1:8" s="3" customFormat="1" ht="11.25" customHeight="1" x14ac:dyDescent="0.2">
      <c r="A48" s="54" t="s">
        <v>30</v>
      </c>
      <c r="B48" s="55"/>
      <c r="C48" s="55"/>
      <c r="D48" s="56"/>
      <c r="E48" s="51">
        <f>SUM(E35,E20)</f>
        <v>0</v>
      </c>
      <c r="F48" s="52">
        <f>SUM(F35,F20)</f>
        <v>0</v>
      </c>
      <c r="G48" s="52">
        <f>SUM(G35,G20)</f>
        <v>0</v>
      </c>
      <c r="H48" s="53">
        <f>SUM(H35,H20)</f>
        <v>0</v>
      </c>
    </row>
    <row r="49" spans="1:8" s="3" customFormat="1" ht="11.25" customHeight="1" x14ac:dyDescent="0.2">
      <c r="A49" s="54" t="s">
        <v>31</v>
      </c>
      <c r="B49" s="55"/>
      <c r="C49" s="55"/>
      <c r="D49" s="56"/>
      <c r="E49" s="51">
        <f>SUM(E14,E20)</f>
        <v>74780</v>
      </c>
      <c r="F49" s="52">
        <f>SUM(F14,F20)</f>
        <v>73900</v>
      </c>
      <c r="G49" s="52">
        <f>SUM(G14,G20)</f>
        <v>80143</v>
      </c>
      <c r="H49" s="53">
        <f>SUM(H14,H20)</f>
        <v>109921</v>
      </c>
    </row>
    <row r="50" spans="1:8" s="3" customFormat="1" ht="11.25" customHeight="1" x14ac:dyDescent="0.2">
      <c r="A50" s="54" t="s">
        <v>32</v>
      </c>
      <c r="B50" s="55"/>
      <c r="C50" s="55"/>
      <c r="D50" s="56"/>
      <c r="E50" s="51">
        <f>SUM(E29,E35)</f>
        <v>0</v>
      </c>
      <c r="F50" s="52">
        <f>SUM(F29,F35)</f>
        <v>0</v>
      </c>
      <c r="G50" s="52">
        <f>SUM(G29,G35)</f>
        <v>0</v>
      </c>
      <c r="H50" s="53">
        <f>SUM(H29,H35)</f>
        <v>0</v>
      </c>
    </row>
    <row r="51" spans="1:8" s="3" customFormat="1" ht="11.25" customHeight="1" x14ac:dyDescent="0.25">
      <c r="A51" s="26"/>
      <c r="B51" s="28"/>
      <c r="C51" s="28"/>
      <c r="D51" s="67"/>
      <c r="E51" s="71"/>
      <c r="F51" s="72"/>
      <c r="G51" s="72"/>
      <c r="H51" s="73"/>
    </row>
    <row r="52" spans="1:8" s="3" customFormat="1" ht="11.25" customHeight="1" x14ac:dyDescent="0.25">
      <c r="A52" s="45" t="s">
        <v>33</v>
      </c>
      <c r="B52" s="65"/>
      <c r="C52" s="65" t="s">
        <v>34</v>
      </c>
      <c r="D52" s="47"/>
      <c r="E52" s="48">
        <f>SUM(E53:E54)</f>
        <v>34890332.75</v>
      </c>
      <c r="F52" s="49">
        <f>SUM(F53:F54)</f>
        <v>36993650.5</v>
      </c>
      <c r="G52" s="49">
        <f>SUM(G53:G54)</f>
        <v>36222394.25</v>
      </c>
      <c r="H52" s="50">
        <f>SUM(H53:H54)</f>
        <v>34334597</v>
      </c>
    </row>
    <row r="53" spans="1:8" s="3" customFormat="1" ht="11.25" customHeight="1" x14ac:dyDescent="0.25">
      <c r="A53" s="54" t="s">
        <v>35</v>
      </c>
      <c r="B53" s="55"/>
      <c r="C53" s="82"/>
      <c r="D53" s="56"/>
      <c r="E53" s="51">
        <f>SUM(E15,E30)</f>
        <v>828450</v>
      </c>
      <c r="F53" s="52">
        <f>SUM(F15,F30)</f>
        <v>327366</v>
      </c>
      <c r="G53" s="52">
        <f>SUM(G15,G30)</f>
        <v>75254</v>
      </c>
      <c r="H53" s="53">
        <f>SUM(H15,H30)</f>
        <v>11752</v>
      </c>
    </row>
    <row r="54" spans="1:8" s="3" customFormat="1" ht="11.25" customHeight="1" x14ac:dyDescent="0.25">
      <c r="A54" s="54" t="s">
        <v>36</v>
      </c>
      <c r="B54" s="55"/>
      <c r="C54" s="82"/>
      <c r="D54" s="56"/>
      <c r="E54" s="51">
        <f>SUM(E21,E36)</f>
        <v>34061882.75</v>
      </c>
      <c r="F54" s="52">
        <f>SUM(F21,F36)</f>
        <v>36666284.5</v>
      </c>
      <c r="G54" s="52">
        <f>SUM(G21,G36)</f>
        <v>36147140.25</v>
      </c>
      <c r="H54" s="53">
        <f>SUM(H21,H36)</f>
        <v>34322845</v>
      </c>
    </row>
    <row r="55" spans="1:8" s="3" customFormat="1" ht="11.25" customHeight="1" x14ac:dyDescent="0.25">
      <c r="A55" s="54" t="s">
        <v>37</v>
      </c>
      <c r="B55" s="55"/>
      <c r="C55" s="82"/>
      <c r="D55" s="56"/>
      <c r="E55" s="51">
        <f>SUM(E15,E21)</f>
        <v>18773472.75</v>
      </c>
      <c r="F55" s="52">
        <f>SUM(F15,F21)</f>
        <v>19290668.5</v>
      </c>
      <c r="G55" s="52">
        <f>SUM(G15,G21)</f>
        <v>18645088.25</v>
      </c>
      <c r="H55" s="53">
        <f>SUM(H15,H21)</f>
        <v>13691501</v>
      </c>
    </row>
    <row r="56" spans="1:8" s="3" customFormat="1" ht="11.25" customHeight="1" x14ac:dyDescent="0.25">
      <c r="A56" s="54" t="s">
        <v>38</v>
      </c>
      <c r="B56" s="55"/>
      <c r="C56" s="82"/>
      <c r="D56" s="83"/>
      <c r="E56" s="51">
        <f>SUM(E30,E36)</f>
        <v>16116860</v>
      </c>
      <c r="F56" s="52">
        <f>SUM(F30,F36)</f>
        <v>17702982</v>
      </c>
      <c r="G56" s="52">
        <f>SUM(G30,G36)</f>
        <v>17577306</v>
      </c>
      <c r="H56" s="53">
        <f>SUM(H30,H36)</f>
        <v>20643096</v>
      </c>
    </row>
    <row r="57" spans="1:8" s="3" customFormat="1" ht="11.25" customHeight="1" x14ac:dyDescent="0.25">
      <c r="A57" s="84"/>
      <c r="B57" s="85"/>
      <c r="C57" s="28"/>
      <c r="D57" s="67"/>
      <c r="E57" s="71"/>
      <c r="F57" s="72"/>
      <c r="G57" s="72"/>
      <c r="H57" s="73"/>
    </row>
    <row r="58" spans="1:8" s="3" customFormat="1" ht="11.25" customHeight="1" x14ac:dyDescent="0.25">
      <c r="A58" s="26" t="s">
        <v>39</v>
      </c>
      <c r="B58" s="28"/>
      <c r="C58" s="65" t="s">
        <v>40</v>
      </c>
      <c r="D58" s="67"/>
      <c r="E58" s="48">
        <f>SUM(E59:E60)</f>
        <v>5232958.5</v>
      </c>
      <c r="F58" s="49">
        <f>SUM(F59:F60)</f>
        <v>5379725</v>
      </c>
      <c r="G58" s="49">
        <f>SUM(G59:G60)</f>
        <v>5550941.5</v>
      </c>
      <c r="H58" s="50">
        <f>SUM(H59:H60)</f>
        <v>6318367</v>
      </c>
    </row>
    <row r="59" spans="1:8" s="3" customFormat="1" ht="11.25" customHeight="1" x14ac:dyDescent="0.2">
      <c r="A59" s="54" t="s">
        <v>41</v>
      </c>
      <c r="B59" s="55"/>
      <c r="C59" s="55"/>
      <c r="D59" s="56"/>
      <c r="E59" s="51">
        <f t="shared" ref="E59:H62" si="0">E65+E71+E77</f>
        <v>128862</v>
      </c>
      <c r="F59" s="52">
        <f t="shared" si="0"/>
        <v>117581</v>
      </c>
      <c r="G59" s="52">
        <f t="shared" si="0"/>
        <v>122258</v>
      </c>
      <c r="H59" s="53">
        <f t="shared" si="0"/>
        <v>686326</v>
      </c>
    </row>
    <row r="60" spans="1:8" s="3" customFormat="1" ht="11.25" customHeight="1" x14ac:dyDescent="0.2">
      <c r="A60" s="54" t="s">
        <v>42</v>
      </c>
      <c r="B60" s="55"/>
      <c r="C60" s="55"/>
      <c r="D60" s="56"/>
      <c r="E60" s="51">
        <f t="shared" si="0"/>
        <v>5104096.5</v>
      </c>
      <c r="F60" s="52">
        <f t="shared" si="0"/>
        <v>5262144</v>
      </c>
      <c r="G60" s="52">
        <f t="shared" si="0"/>
        <v>5428683.5</v>
      </c>
      <c r="H60" s="53">
        <f t="shared" si="0"/>
        <v>5632041</v>
      </c>
    </row>
    <row r="61" spans="1:8" s="3" customFormat="1" ht="11.25" customHeight="1" x14ac:dyDescent="0.2">
      <c r="A61" s="54" t="s">
        <v>43</v>
      </c>
      <c r="B61" s="55"/>
      <c r="C61" s="55"/>
      <c r="D61" s="56"/>
      <c r="E61" s="51">
        <f t="shared" si="0"/>
        <v>1912055.5</v>
      </c>
      <c r="F61" s="52">
        <f t="shared" si="0"/>
        <v>1822636</v>
      </c>
      <c r="G61" s="52">
        <f t="shared" si="0"/>
        <v>1782262.5</v>
      </c>
      <c r="H61" s="53">
        <f t="shared" si="0"/>
        <v>2323550</v>
      </c>
    </row>
    <row r="62" spans="1:8" s="3" customFormat="1" ht="11.25" customHeight="1" x14ac:dyDescent="0.2">
      <c r="A62" s="54" t="s">
        <v>44</v>
      </c>
      <c r="B62" s="55"/>
      <c r="C62" s="55"/>
      <c r="D62" s="56"/>
      <c r="E62" s="51">
        <f t="shared" si="0"/>
        <v>3320903</v>
      </c>
      <c r="F62" s="52">
        <f t="shared" si="0"/>
        <v>3557089</v>
      </c>
      <c r="G62" s="52">
        <f t="shared" si="0"/>
        <v>3768679</v>
      </c>
      <c r="H62" s="53">
        <f t="shared" si="0"/>
        <v>3994817</v>
      </c>
    </row>
    <row r="63" spans="1:8" s="3" customFormat="1" ht="11.25" customHeight="1" x14ac:dyDescent="0.2">
      <c r="A63" s="84"/>
      <c r="B63" s="85"/>
      <c r="C63" s="85"/>
      <c r="D63" s="70"/>
      <c r="E63" s="71"/>
      <c r="F63" s="72"/>
      <c r="G63" s="72"/>
      <c r="H63" s="73"/>
    </row>
    <row r="64" spans="1:8" s="3" customFormat="1" ht="11.25" customHeight="1" x14ac:dyDescent="0.25">
      <c r="A64" s="45" t="s">
        <v>45</v>
      </c>
      <c r="B64" s="65"/>
      <c r="C64" s="65" t="s">
        <v>46</v>
      </c>
      <c r="D64" s="47"/>
      <c r="E64" s="48">
        <f>SUM(E65:E66)</f>
        <v>3348294.75</v>
      </c>
      <c r="F64" s="49">
        <f>SUM(F65:F66)</f>
        <v>3279675.5</v>
      </c>
      <c r="G64" s="49">
        <f>SUM(G65:G66)</f>
        <v>3417230.25</v>
      </c>
      <c r="H64" s="50">
        <f>SUM(H65:H66)</f>
        <v>4076358</v>
      </c>
    </row>
    <row r="65" spans="1:8" s="3" customFormat="1" ht="11.25" customHeight="1" x14ac:dyDescent="0.25">
      <c r="A65" s="54" t="s">
        <v>47</v>
      </c>
      <c r="B65" s="55"/>
      <c r="C65" s="82"/>
      <c r="D65" s="55"/>
      <c r="E65" s="51">
        <f>SUM(E16,E31)</f>
        <v>121511</v>
      </c>
      <c r="F65" s="52">
        <f>SUM(F16,F31)</f>
        <v>111098</v>
      </c>
      <c r="G65" s="52">
        <f>SUM(G16,G31)</f>
        <v>115891</v>
      </c>
      <c r="H65" s="53">
        <f>SUM(H16,H31)</f>
        <v>629329</v>
      </c>
    </row>
    <row r="66" spans="1:8" s="3" customFormat="1" ht="11.25" customHeight="1" x14ac:dyDescent="0.25">
      <c r="A66" s="54" t="s">
        <v>48</v>
      </c>
      <c r="B66" s="55"/>
      <c r="C66" s="82"/>
      <c r="D66" s="55"/>
      <c r="E66" s="51">
        <f>SUM(E22,E37)</f>
        <v>3226783.75</v>
      </c>
      <c r="F66" s="52">
        <f>SUM(F22,F37)</f>
        <v>3168577.5</v>
      </c>
      <c r="G66" s="52">
        <f>SUM(G22,G37)</f>
        <v>3301339.25</v>
      </c>
      <c r="H66" s="53">
        <f>SUM(H22,H37)</f>
        <v>3447029</v>
      </c>
    </row>
    <row r="67" spans="1:8" s="3" customFormat="1" ht="11.25" customHeight="1" x14ac:dyDescent="0.25">
      <c r="A67" s="54" t="s">
        <v>49</v>
      </c>
      <c r="B67" s="55"/>
      <c r="C67" s="82"/>
      <c r="D67" s="55"/>
      <c r="E67" s="51">
        <f>SUM(E16,E22)</f>
        <v>1703355.75</v>
      </c>
      <c r="F67" s="52">
        <f>SUM(F16,F22)</f>
        <v>1632812.5</v>
      </c>
      <c r="G67" s="52">
        <f>SUM(G16,G22)</f>
        <v>1596174.25</v>
      </c>
      <c r="H67" s="53">
        <f>SUM(H16,H22)</f>
        <v>2098576</v>
      </c>
    </row>
    <row r="68" spans="1:8" s="3" customFormat="1" ht="11.25" customHeight="1" x14ac:dyDescent="0.25">
      <c r="A68" s="54" t="s">
        <v>50</v>
      </c>
      <c r="B68" s="55"/>
      <c r="C68" s="82"/>
      <c r="D68" s="55"/>
      <c r="E68" s="51">
        <f>SUM(E31,E37)</f>
        <v>1644939</v>
      </c>
      <c r="F68" s="52">
        <f>SUM(F31,F37)</f>
        <v>1646863</v>
      </c>
      <c r="G68" s="52">
        <f>SUM(G31,G37)</f>
        <v>1821056</v>
      </c>
      <c r="H68" s="53">
        <f>SUM(H31,H37)</f>
        <v>1977782</v>
      </c>
    </row>
    <row r="69" spans="1:8" s="3" customFormat="1" ht="11.25" customHeight="1" x14ac:dyDescent="0.25">
      <c r="A69" s="68"/>
      <c r="B69" s="69"/>
      <c r="C69" s="69"/>
      <c r="D69" s="70" t="s">
        <v>51</v>
      </c>
      <c r="E69" s="71"/>
      <c r="F69" s="72"/>
      <c r="G69" s="72"/>
      <c r="H69" s="73"/>
    </row>
    <row r="70" spans="1:8" s="3" customFormat="1" ht="11.25" customHeight="1" x14ac:dyDescent="0.25">
      <c r="A70" s="45" t="s">
        <v>52</v>
      </c>
      <c r="B70" s="65"/>
      <c r="C70" s="65"/>
      <c r="D70" s="47"/>
      <c r="E70" s="48">
        <f>SUM(E71:E72)</f>
        <v>1779900.75</v>
      </c>
      <c r="F70" s="49">
        <f>SUM(F71:F72)</f>
        <v>2006052.5</v>
      </c>
      <c r="G70" s="49">
        <f>SUM(G71:G72)</f>
        <v>2047134.25</v>
      </c>
      <c r="H70" s="50">
        <f>SUM(H71:H72)</f>
        <v>2160953</v>
      </c>
    </row>
    <row r="71" spans="1:8" s="3" customFormat="1" ht="11.25" customHeight="1" x14ac:dyDescent="0.25">
      <c r="A71" s="54" t="s">
        <v>53</v>
      </c>
      <c r="B71" s="55"/>
      <c r="C71" s="82"/>
      <c r="D71" s="55"/>
      <c r="E71" s="51">
        <f>SUM(E17,E32)</f>
        <v>7351</v>
      </c>
      <c r="F71" s="52">
        <f>SUM(F17,F32)</f>
        <v>6483</v>
      </c>
      <c r="G71" s="52">
        <f>SUM(G17,G32)</f>
        <v>6367</v>
      </c>
      <c r="H71" s="53">
        <f>SUM(H17,H32)</f>
        <v>56997</v>
      </c>
    </row>
    <row r="72" spans="1:8" s="3" customFormat="1" ht="11.25" customHeight="1" x14ac:dyDescent="0.25">
      <c r="A72" s="54" t="s">
        <v>54</v>
      </c>
      <c r="B72" s="55"/>
      <c r="C72" s="82"/>
      <c r="D72" s="55"/>
      <c r="E72" s="51">
        <f>SUM(E23,E38)</f>
        <v>1772549.75</v>
      </c>
      <c r="F72" s="52">
        <f>SUM(F23,F38)</f>
        <v>1999569.5</v>
      </c>
      <c r="G72" s="52">
        <f>SUM(G23,G38)</f>
        <v>2040767.25</v>
      </c>
      <c r="H72" s="53">
        <f>SUM(H23,H38)</f>
        <v>2103956</v>
      </c>
    </row>
    <row r="73" spans="1:8" s="3" customFormat="1" ht="11.25" customHeight="1" x14ac:dyDescent="0.25">
      <c r="A73" s="54" t="s">
        <v>55</v>
      </c>
      <c r="B73" s="55"/>
      <c r="C73" s="82"/>
      <c r="D73" s="55"/>
      <c r="E73" s="51">
        <f>SUM(E17,E23)</f>
        <v>103936.75</v>
      </c>
      <c r="F73" s="52">
        <f>SUM(F17,F23)</f>
        <v>95826.5</v>
      </c>
      <c r="G73" s="52">
        <f>SUM(G17,G23)</f>
        <v>99511.25</v>
      </c>
      <c r="H73" s="53">
        <f>SUM(H17,H23)</f>
        <v>143918</v>
      </c>
    </row>
    <row r="74" spans="1:8" s="3" customFormat="1" ht="11.25" customHeight="1" x14ac:dyDescent="0.25">
      <c r="A74" s="54" t="s">
        <v>56</v>
      </c>
      <c r="B74" s="55"/>
      <c r="C74" s="82"/>
      <c r="D74" s="55"/>
      <c r="E74" s="51">
        <f>E32+E38</f>
        <v>1675964</v>
      </c>
      <c r="F74" s="52">
        <f>F32+F38</f>
        <v>1910226</v>
      </c>
      <c r="G74" s="52">
        <f>G32+G38</f>
        <v>1947623</v>
      </c>
      <c r="H74" s="53">
        <f>H32+H38</f>
        <v>2017035</v>
      </c>
    </row>
    <row r="75" spans="1:8" s="3" customFormat="1" ht="11.25" customHeight="1" x14ac:dyDescent="0.25">
      <c r="A75" s="32"/>
      <c r="B75" s="27"/>
      <c r="C75" s="28"/>
      <c r="D75" s="27"/>
      <c r="E75" s="36"/>
      <c r="F75" s="37"/>
      <c r="G75" s="37"/>
      <c r="H75" s="38"/>
    </row>
    <row r="76" spans="1:8" s="3" customFormat="1" ht="11.25" customHeight="1" x14ac:dyDescent="0.25">
      <c r="A76" s="45" t="s">
        <v>57</v>
      </c>
      <c r="B76" s="65"/>
      <c r="C76" s="65"/>
      <c r="D76" s="47"/>
      <c r="E76" s="48">
        <f>SUM(E77:E78)</f>
        <v>104763</v>
      </c>
      <c r="F76" s="49">
        <f>SUM(F77:F78)</f>
        <v>93997</v>
      </c>
      <c r="G76" s="49">
        <f>SUM(G77:G78)</f>
        <v>86577</v>
      </c>
      <c r="H76" s="50">
        <f>SUM(H77:H78)</f>
        <v>81056</v>
      </c>
    </row>
    <row r="77" spans="1:8" s="3" customFormat="1" ht="11.25" customHeight="1" x14ac:dyDescent="0.25">
      <c r="A77" s="54" t="s">
        <v>58</v>
      </c>
      <c r="B77" s="55"/>
      <c r="C77" s="82"/>
      <c r="D77" s="55"/>
      <c r="E77" s="51"/>
      <c r="F77" s="52"/>
      <c r="G77" s="52"/>
      <c r="H77" s="53"/>
    </row>
    <row r="78" spans="1:8" s="3" customFormat="1" ht="11.25" customHeight="1" x14ac:dyDescent="0.25">
      <c r="A78" s="54" t="s">
        <v>59</v>
      </c>
      <c r="B78" s="55"/>
      <c r="C78" s="82"/>
      <c r="D78" s="55"/>
      <c r="E78" s="51">
        <f>E24+E39</f>
        <v>104763</v>
      </c>
      <c r="F78" s="52">
        <f>F24+F39</f>
        <v>93997</v>
      </c>
      <c r="G78" s="52">
        <f>G24+G39</f>
        <v>86577</v>
      </c>
      <c r="H78" s="53">
        <f>H24+H39</f>
        <v>81056</v>
      </c>
    </row>
    <row r="79" spans="1:8" s="3" customFormat="1" ht="11.25" customHeight="1" x14ac:dyDescent="0.25">
      <c r="A79" s="54" t="s">
        <v>60</v>
      </c>
      <c r="B79" s="55"/>
      <c r="C79" s="82"/>
      <c r="D79" s="55"/>
      <c r="E79" s="51">
        <f>E24</f>
        <v>104763</v>
      </c>
      <c r="F79" s="52">
        <f>F24</f>
        <v>93997</v>
      </c>
      <c r="G79" s="52">
        <f>G24</f>
        <v>86577</v>
      </c>
      <c r="H79" s="53">
        <f>H24</f>
        <v>81056</v>
      </c>
    </row>
    <row r="80" spans="1:8" ht="15" customHeight="1" x14ac:dyDescent="0.35">
      <c r="A80" s="54" t="s">
        <v>61</v>
      </c>
      <c r="B80" s="55"/>
      <c r="C80" s="82"/>
      <c r="D80" s="55"/>
      <c r="E80" s="51">
        <f>E39</f>
        <v>0</v>
      </c>
      <c r="F80" s="52">
        <f>F39</f>
        <v>0</v>
      </c>
      <c r="G80" s="52">
        <f>G39</f>
        <v>0</v>
      </c>
      <c r="H80" s="53">
        <f>H39</f>
        <v>0</v>
      </c>
    </row>
    <row r="81" spans="1:8" ht="15.75" customHeight="1" thickBot="1" x14ac:dyDescent="0.4">
      <c r="A81" s="86"/>
      <c r="B81" s="87"/>
      <c r="C81" s="87"/>
      <c r="D81" s="87"/>
      <c r="E81" s="88"/>
      <c r="F81" s="89"/>
      <c r="G81" s="89"/>
      <c r="H81" s="90"/>
    </row>
    <row r="82" spans="1:8" ht="15" customHeight="1" x14ac:dyDescent="0.35">
      <c r="A82" s="91" t="s">
        <v>62</v>
      </c>
      <c r="B82" s="92"/>
      <c r="C82" s="92"/>
      <c r="D82" s="93"/>
      <c r="E82" s="94">
        <f>SUM(E85,E83)</f>
        <v>40198071.25</v>
      </c>
      <c r="F82" s="95">
        <f>SUM(F85,F83)</f>
        <v>42447275.5</v>
      </c>
      <c r="G82" s="95">
        <f>SUM(G85,G83)</f>
        <v>41853478.75</v>
      </c>
      <c r="H82" s="96">
        <f>SUM(H85,H83)</f>
        <v>40762885</v>
      </c>
    </row>
    <row r="83" spans="1:8" ht="15" customHeight="1" x14ac:dyDescent="0.35">
      <c r="A83" s="97" t="s">
        <v>63</v>
      </c>
      <c r="B83" s="98"/>
      <c r="C83" s="98"/>
      <c r="D83" s="99"/>
      <c r="E83" s="94">
        <v>38066269.25</v>
      </c>
      <c r="F83" s="95">
        <v>39614392.5</v>
      </c>
      <c r="G83" s="95">
        <v>39024385.75</v>
      </c>
      <c r="H83" s="96">
        <v>37941012</v>
      </c>
    </row>
    <row r="84" spans="1:8" ht="15" customHeight="1" x14ac:dyDescent="0.35">
      <c r="A84" s="97" t="s">
        <v>64</v>
      </c>
      <c r="B84" s="98"/>
      <c r="C84" s="98"/>
      <c r="D84" s="98"/>
      <c r="E84" s="100" t="s">
        <v>9</v>
      </c>
      <c r="F84" s="101" t="s">
        <v>9</v>
      </c>
      <c r="G84" s="101" t="s">
        <v>9</v>
      </c>
      <c r="H84" s="102" t="s">
        <v>9</v>
      </c>
    </row>
    <row r="85" spans="1:8" ht="15" customHeight="1" x14ac:dyDescent="0.35">
      <c r="A85" s="97" t="s">
        <v>65</v>
      </c>
      <c r="B85" s="98"/>
      <c r="C85" s="98"/>
      <c r="D85" s="98"/>
      <c r="E85" s="103">
        <f>SUM(E86:E91)</f>
        <v>2131802</v>
      </c>
      <c r="F85" s="104">
        <f>SUM(F86:F91)</f>
        <v>2832883</v>
      </c>
      <c r="G85" s="104">
        <f>SUM(G86:G91)</f>
        <v>2829093</v>
      </c>
      <c r="H85" s="105">
        <f>SUM(H86:H91)</f>
        <v>2821873</v>
      </c>
    </row>
    <row r="86" spans="1:8" ht="15" customHeight="1" x14ac:dyDescent="0.35">
      <c r="A86" s="106" t="s">
        <v>66</v>
      </c>
      <c r="B86" s="107"/>
      <c r="C86" s="107"/>
      <c r="D86" s="108"/>
      <c r="E86" s="100" t="s">
        <v>9</v>
      </c>
      <c r="F86" s="109" t="s">
        <v>9</v>
      </c>
      <c r="G86" s="109" t="s">
        <v>9</v>
      </c>
      <c r="H86" s="102" t="s">
        <v>9</v>
      </c>
    </row>
    <row r="87" spans="1:8" ht="15" customHeight="1" x14ac:dyDescent="0.35">
      <c r="A87" s="110" t="s">
        <v>67</v>
      </c>
      <c r="B87" s="108"/>
      <c r="C87" s="108"/>
      <c r="D87" s="111"/>
      <c r="E87" s="112">
        <v>1160173</v>
      </c>
      <c r="F87" s="113">
        <v>1160093</v>
      </c>
      <c r="G87" s="113">
        <v>1160093</v>
      </c>
      <c r="H87" s="114">
        <v>1160093</v>
      </c>
    </row>
    <row r="88" spans="1:8" ht="15" customHeight="1" x14ac:dyDescent="0.35">
      <c r="A88" s="110" t="s">
        <v>68</v>
      </c>
      <c r="B88" s="108"/>
      <c r="C88" s="108"/>
      <c r="D88" s="111"/>
      <c r="E88" s="112">
        <v>55266</v>
      </c>
      <c r="F88" s="115">
        <v>283777</v>
      </c>
      <c r="G88" s="115">
        <v>280007</v>
      </c>
      <c r="H88" s="116">
        <v>272825</v>
      </c>
    </row>
    <row r="89" spans="1:8" ht="15" customHeight="1" x14ac:dyDescent="0.35">
      <c r="A89" s="110" t="s">
        <v>69</v>
      </c>
      <c r="B89" s="117"/>
      <c r="C89" s="117"/>
      <c r="D89" s="118"/>
      <c r="E89" s="119">
        <v>416363</v>
      </c>
      <c r="F89" s="115">
        <v>889013</v>
      </c>
      <c r="G89" s="115">
        <v>888993</v>
      </c>
      <c r="H89" s="116">
        <v>888955</v>
      </c>
    </row>
    <row r="90" spans="1:8" ht="15" customHeight="1" x14ac:dyDescent="0.35">
      <c r="A90" s="110" t="s">
        <v>70</v>
      </c>
      <c r="B90" s="117"/>
      <c r="C90" s="117"/>
      <c r="D90" s="120"/>
      <c r="E90" s="121">
        <v>500000</v>
      </c>
      <c r="F90" s="115">
        <v>500000</v>
      </c>
      <c r="G90" s="115">
        <v>500000</v>
      </c>
      <c r="H90" s="116">
        <v>500000</v>
      </c>
    </row>
    <row r="91" spans="1:8" ht="15" customHeight="1" x14ac:dyDescent="0.35">
      <c r="A91" s="122" t="s">
        <v>72</v>
      </c>
      <c r="B91" s="117"/>
      <c r="C91" s="117"/>
      <c r="D91" s="138"/>
      <c r="E91" s="125">
        <v>0</v>
      </c>
      <c r="F91" s="115">
        <v>0</v>
      </c>
      <c r="G91" s="115">
        <v>0</v>
      </c>
      <c r="H91" s="116">
        <v>0</v>
      </c>
    </row>
    <row r="92" spans="1:8" ht="15.75" customHeight="1" thickBot="1" x14ac:dyDescent="0.4">
      <c r="A92" s="126"/>
      <c r="B92" s="127"/>
      <c r="C92" s="127"/>
      <c r="D92" s="128"/>
      <c r="E92" s="129"/>
      <c r="F92" s="130"/>
      <c r="G92" s="130"/>
      <c r="H92" s="131"/>
    </row>
    <row r="93" spans="1:8" ht="15" customHeight="1" x14ac:dyDescent="0.35">
      <c r="A93" s="132" t="s">
        <v>73</v>
      </c>
      <c r="B93" s="6"/>
      <c r="C93" s="6"/>
      <c r="D93" s="6"/>
    </row>
    <row r="94" spans="1:8" ht="15" customHeight="1" x14ac:dyDescent="0.35">
      <c r="A94" s="133" t="s">
        <v>74</v>
      </c>
      <c r="E94" s="134"/>
    </row>
    <row r="97" spans="1:8" ht="15" customHeight="1" x14ac:dyDescent="0.35">
      <c r="A97" s="135" t="s">
        <v>75</v>
      </c>
      <c r="B97" s="135"/>
      <c r="C97" s="135"/>
      <c r="D97" s="135"/>
      <c r="E97" s="136">
        <f>E7-E82</f>
        <v>0</v>
      </c>
      <c r="F97" s="136">
        <f>F7-F82</f>
        <v>0</v>
      </c>
      <c r="G97" s="136">
        <f>G7-G82</f>
        <v>0</v>
      </c>
      <c r="H97" s="136">
        <f>H7-H82</f>
        <v>0</v>
      </c>
    </row>
  </sheetData>
  <mergeCells count="1">
    <mergeCell ref="A2:H2"/>
  </mergeCells>
  <pageMargins left="0.7" right="0.7" top="0.75" bottom="0.75" header="0.3" footer="0.3"/>
  <headerFooter>
    <oddFooter>&amp;L_x000D_&amp;1#&amp;"Calibri"&amp;10&amp;K000000 Interné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51"/>
  </sheetPr>
  <dimension ref="A1:H95"/>
  <sheetViews>
    <sheetView zoomScale="90" zoomScaleNormal="90" workbookViewId="0">
      <selection activeCell="E7" sqref="E7"/>
    </sheetView>
  </sheetViews>
  <sheetFormatPr defaultRowHeight="15" customHeight="1" x14ac:dyDescent="0.35"/>
  <cols>
    <col min="1" max="3" width="9.1796875" style="1"/>
    <col min="4" max="4" width="19.26953125" style="1" customWidth="1"/>
    <col min="5" max="8" width="10.1796875" customWidth="1"/>
    <col min="260" max="260" width="10.7265625" customWidth="1"/>
    <col min="261" max="264" width="10.1796875" customWidth="1"/>
    <col min="516" max="516" width="10.7265625" customWidth="1"/>
    <col min="517" max="520" width="10.1796875" customWidth="1"/>
    <col min="772" max="772" width="10.7265625" customWidth="1"/>
    <col min="773" max="776" width="10.1796875" customWidth="1"/>
    <col min="1028" max="1028" width="10.7265625" customWidth="1"/>
    <col min="1029" max="1032" width="10.1796875" customWidth="1"/>
    <col min="1284" max="1284" width="10.7265625" customWidth="1"/>
    <col min="1285" max="1288" width="10.1796875" customWidth="1"/>
    <col min="1540" max="1540" width="10.7265625" customWidth="1"/>
    <col min="1541" max="1544" width="10.1796875" customWidth="1"/>
    <col min="1796" max="1796" width="10.7265625" customWidth="1"/>
    <col min="1797" max="1800" width="10.1796875" customWidth="1"/>
    <col min="2052" max="2052" width="10.7265625" customWidth="1"/>
    <col min="2053" max="2056" width="10.1796875" customWidth="1"/>
    <col min="2308" max="2308" width="10.7265625" customWidth="1"/>
    <col min="2309" max="2312" width="10.1796875" customWidth="1"/>
    <col min="2564" max="2564" width="10.7265625" customWidth="1"/>
    <col min="2565" max="2568" width="10.1796875" customWidth="1"/>
    <col min="2820" max="2820" width="10.7265625" customWidth="1"/>
    <col min="2821" max="2824" width="10.1796875" customWidth="1"/>
    <col min="3076" max="3076" width="10.7265625" customWidth="1"/>
    <col min="3077" max="3080" width="10.1796875" customWidth="1"/>
    <col min="3332" max="3332" width="10.7265625" customWidth="1"/>
    <col min="3333" max="3336" width="10.1796875" customWidth="1"/>
    <col min="3588" max="3588" width="10.7265625" customWidth="1"/>
    <col min="3589" max="3592" width="10.1796875" customWidth="1"/>
    <col min="3844" max="3844" width="10.7265625" customWidth="1"/>
    <col min="3845" max="3848" width="10.1796875" customWidth="1"/>
    <col min="4100" max="4100" width="10.7265625" customWidth="1"/>
    <col min="4101" max="4104" width="10.1796875" customWidth="1"/>
    <col min="4356" max="4356" width="10.7265625" customWidth="1"/>
    <col min="4357" max="4360" width="10.1796875" customWidth="1"/>
    <col min="4612" max="4612" width="10.7265625" customWidth="1"/>
    <col min="4613" max="4616" width="10.1796875" customWidth="1"/>
    <col min="4868" max="4868" width="10.7265625" customWidth="1"/>
    <col min="4869" max="4872" width="10.1796875" customWidth="1"/>
    <col min="5124" max="5124" width="10.7265625" customWidth="1"/>
    <col min="5125" max="5128" width="10.1796875" customWidth="1"/>
    <col min="5380" max="5380" width="10.7265625" customWidth="1"/>
    <col min="5381" max="5384" width="10.1796875" customWidth="1"/>
    <col min="5636" max="5636" width="10.7265625" customWidth="1"/>
    <col min="5637" max="5640" width="10.1796875" customWidth="1"/>
    <col min="5892" max="5892" width="10.7265625" customWidth="1"/>
    <col min="5893" max="5896" width="10.1796875" customWidth="1"/>
    <col min="6148" max="6148" width="10.7265625" customWidth="1"/>
    <col min="6149" max="6152" width="10.1796875" customWidth="1"/>
    <col min="6404" max="6404" width="10.7265625" customWidth="1"/>
    <col min="6405" max="6408" width="10.1796875" customWidth="1"/>
    <col min="6660" max="6660" width="10.7265625" customWidth="1"/>
    <col min="6661" max="6664" width="10.1796875" customWidth="1"/>
    <col min="6916" max="6916" width="10.7265625" customWidth="1"/>
    <col min="6917" max="6920" width="10.1796875" customWidth="1"/>
    <col min="7172" max="7172" width="10.7265625" customWidth="1"/>
    <col min="7173" max="7176" width="10.1796875" customWidth="1"/>
    <col min="7428" max="7428" width="10.7265625" customWidth="1"/>
    <col min="7429" max="7432" width="10.1796875" customWidth="1"/>
    <col min="7684" max="7684" width="10.7265625" customWidth="1"/>
    <col min="7685" max="7688" width="10.1796875" customWidth="1"/>
    <col min="7940" max="7940" width="10.7265625" customWidth="1"/>
    <col min="7941" max="7944" width="10.1796875" customWidth="1"/>
    <col min="8196" max="8196" width="10.7265625" customWidth="1"/>
    <col min="8197" max="8200" width="10.1796875" customWidth="1"/>
    <col min="8452" max="8452" width="10.7265625" customWidth="1"/>
    <col min="8453" max="8456" width="10.1796875" customWidth="1"/>
    <col min="8708" max="8708" width="10.7265625" customWidth="1"/>
    <col min="8709" max="8712" width="10.1796875" customWidth="1"/>
    <col min="8964" max="8964" width="10.7265625" customWidth="1"/>
    <col min="8965" max="8968" width="10.1796875" customWidth="1"/>
    <col min="9220" max="9220" width="10.7265625" customWidth="1"/>
    <col min="9221" max="9224" width="10.1796875" customWidth="1"/>
    <col min="9476" max="9476" width="10.7265625" customWidth="1"/>
    <col min="9477" max="9480" width="10.1796875" customWidth="1"/>
    <col min="9732" max="9732" width="10.7265625" customWidth="1"/>
    <col min="9733" max="9736" width="10.1796875" customWidth="1"/>
    <col min="9988" max="9988" width="10.7265625" customWidth="1"/>
    <col min="9989" max="9992" width="10.1796875" customWidth="1"/>
    <col min="10244" max="10244" width="10.7265625" customWidth="1"/>
    <col min="10245" max="10248" width="10.1796875" customWidth="1"/>
    <col min="10500" max="10500" width="10.7265625" customWidth="1"/>
    <col min="10501" max="10504" width="10.1796875" customWidth="1"/>
    <col min="10756" max="10756" width="10.7265625" customWidth="1"/>
    <col min="10757" max="10760" width="10.1796875" customWidth="1"/>
    <col min="11012" max="11012" width="10.7265625" customWidth="1"/>
    <col min="11013" max="11016" width="10.1796875" customWidth="1"/>
    <col min="11268" max="11268" width="10.7265625" customWidth="1"/>
    <col min="11269" max="11272" width="10.1796875" customWidth="1"/>
    <col min="11524" max="11524" width="10.7265625" customWidth="1"/>
    <col min="11525" max="11528" width="10.1796875" customWidth="1"/>
    <col min="11780" max="11780" width="10.7265625" customWidth="1"/>
    <col min="11781" max="11784" width="10.1796875" customWidth="1"/>
    <col min="12036" max="12036" width="10.7265625" customWidth="1"/>
    <col min="12037" max="12040" width="10.1796875" customWidth="1"/>
    <col min="12292" max="12292" width="10.7265625" customWidth="1"/>
    <col min="12293" max="12296" width="10.1796875" customWidth="1"/>
    <col min="12548" max="12548" width="10.7265625" customWidth="1"/>
    <col min="12549" max="12552" width="10.1796875" customWidth="1"/>
    <col min="12804" max="12804" width="10.7265625" customWidth="1"/>
    <col min="12805" max="12808" width="10.1796875" customWidth="1"/>
    <col min="13060" max="13060" width="10.7265625" customWidth="1"/>
    <col min="13061" max="13064" width="10.1796875" customWidth="1"/>
    <col min="13316" max="13316" width="10.7265625" customWidth="1"/>
    <col min="13317" max="13320" width="10.1796875" customWidth="1"/>
    <col min="13572" max="13572" width="10.7265625" customWidth="1"/>
    <col min="13573" max="13576" width="10.1796875" customWidth="1"/>
    <col min="13828" max="13828" width="10.7265625" customWidth="1"/>
    <col min="13829" max="13832" width="10.1796875" customWidth="1"/>
    <col min="14084" max="14084" width="10.7265625" customWidth="1"/>
    <col min="14085" max="14088" width="10.1796875" customWidth="1"/>
    <col min="14340" max="14340" width="10.7265625" customWidth="1"/>
    <col min="14341" max="14344" width="10.1796875" customWidth="1"/>
    <col min="14596" max="14596" width="10.7265625" customWidth="1"/>
    <col min="14597" max="14600" width="10.1796875" customWidth="1"/>
    <col min="14852" max="14852" width="10.7265625" customWidth="1"/>
    <col min="14853" max="14856" width="10.1796875" customWidth="1"/>
    <col min="15108" max="15108" width="10.7265625" customWidth="1"/>
    <col min="15109" max="15112" width="10.1796875" customWidth="1"/>
    <col min="15364" max="15364" width="10.7265625" customWidth="1"/>
    <col min="15365" max="15368" width="10.1796875" customWidth="1"/>
    <col min="15620" max="15620" width="10.7265625" customWidth="1"/>
    <col min="15621" max="15624" width="10.1796875" customWidth="1"/>
    <col min="15876" max="15876" width="10.7265625" customWidth="1"/>
    <col min="15877" max="15880" width="10.1796875" customWidth="1"/>
    <col min="16132" max="16132" width="10.7265625" customWidth="1"/>
    <col min="16133" max="16136" width="10.1796875" customWidth="1"/>
  </cols>
  <sheetData>
    <row r="1" spans="1:8" s="3" customFormat="1" ht="11.25" customHeight="1" x14ac:dyDescent="0.2">
      <c r="A1" s="2"/>
      <c r="B1" s="2"/>
      <c r="C1" s="2"/>
      <c r="D1" s="2"/>
    </row>
    <row r="2" spans="1:8" s="5" customFormat="1" ht="15" customHeight="1" x14ac:dyDescent="0.3">
      <c r="A2" s="167" t="s">
        <v>0</v>
      </c>
      <c r="B2" s="167"/>
      <c r="C2" s="167"/>
      <c r="D2" s="167"/>
      <c r="E2" s="167"/>
      <c r="F2" s="167"/>
      <c r="G2" s="167"/>
      <c r="H2" s="167"/>
    </row>
    <row r="3" spans="1:8" s="3" customFormat="1" ht="12" customHeight="1" thickBot="1" x14ac:dyDescent="0.25">
      <c r="A3" s="7"/>
      <c r="B3" s="8"/>
      <c r="C3" s="9"/>
      <c r="D3" s="9"/>
      <c r="H3" s="10" t="s">
        <v>1</v>
      </c>
    </row>
    <row r="4" spans="1:8" s="3" customFormat="1" ht="11.25" customHeight="1" x14ac:dyDescent="0.25">
      <c r="A4" s="11"/>
      <c r="B4" s="12"/>
      <c r="C4" s="12"/>
      <c r="D4" s="12"/>
      <c r="E4" s="13" t="s">
        <v>2</v>
      </c>
      <c r="F4" s="14" t="s">
        <v>3</v>
      </c>
      <c r="G4" s="14" t="s">
        <v>4</v>
      </c>
      <c r="H4" s="15" t="s">
        <v>5</v>
      </c>
    </row>
    <row r="5" spans="1:8" s="3" customFormat="1" ht="12" customHeight="1" thickBot="1" x14ac:dyDescent="0.3">
      <c r="A5" s="17" t="s">
        <v>6</v>
      </c>
      <c r="B5" s="18"/>
      <c r="C5" s="18"/>
      <c r="D5" s="18"/>
      <c r="E5" s="19">
        <v>2012</v>
      </c>
      <c r="F5" s="20">
        <v>2012</v>
      </c>
      <c r="G5" s="20">
        <v>2012</v>
      </c>
      <c r="H5" s="21">
        <v>2012</v>
      </c>
    </row>
    <row r="6" spans="1:8" s="3" customFormat="1" ht="11.25" customHeight="1" x14ac:dyDescent="0.2">
      <c r="A6" s="11"/>
      <c r="B6" s="12"/>
      <c r="C6" s="12"/>
      <c r="D6" s="12"/>
      <c r="E6" s="32"/>
      <c r="F6" s="24"/>
      <c r="G6" s="24"/>
      <c r="H6" s="25"/>
    </row>
    <row r="7" spans="1:8" s="3" customFormat="1" ht="11.25" customHeight="1" x14ac:dyDescent="0.25">
      <c r="A7" s="26" t="s">
        <v>7</v>
      </c>
      <c r="B7" s="27"/>
      <c r="C7" s="27"/>
      <c r="D7" s="28"/>
      <c r="E7" s="139">
        <f>SUM(E11,E26)</f>
        <v>33447964.5</v>
      </c>
      <c r="F7" s="30">
        <f>SUM(F11,F26)</f>
        <v>36385616</v>
      </c>
      <c r="G7" s="30">
        <f>SUM(G11,G26)</f>
        <v>37519035.5</v>
      </c>
      <c r="H7" s="31">
        <f>SUM(H11,H26)</f>
        <v>38107964</v>
      </c>
    </row>
    <row r="8" spans="1:8" s="3" customFormat="1" ht="11.25" customHeight="1" x14ac:dyDescent="0.2">
      <c r="A8" s="32" t="s">
        <v>8</v>
      </c>
      <c r="B8" s="27"/>
      <c r="C8" s="27"/>
      <c r="D8" s="27"/>
      <c r="E8" s="33" t="s">
        <v>9</v>
      </c>
      <c r="F8" s="34" t="s">
        <v>9</v>
      </c>
      <c r="G8" s="34" t="s">
        <v>9</v>
      </c>
      <c r="H8" s="35">
        <f>H7/73727607*100</f>
        <v>51.687509673276125</v>
      </c>
    </row>
    <row r="9" spans="1:8" s="3" customFormat="1" ht="12" customHeight="1" thickBot="1" x14ac:dyDescent="0.25">
      <c r="A9" s="32" t="s">
        <v>10</v>
      </c>
      <c r="B9" s="27"/>
      <c r="C9" s="27"/>
      <c r="D9" s="27"/>
      <c r="E9" s="140"/>
      <c r="F9" s="37"/>
      <c r="G9" s="37"/>
      <c r="H9" s="38"/>
    </row>
    <row r="10" spans="1:8" s="3" customFormat="1" ht="11.25" customHeight="1" x14ac:dyDescent="0.25">
      <c r="A10" s="39" t="s">
        <v>11</v>
      </c>
      <c r="B10" s="40"/>
      <c r="C10" s="40"/>
      <c r="D10" s="40"/>
      <c r="E10" s="141"/>
      <c r="F10" s="43"/>
      <c r="G10" s="43"/>
      <c r="H10" s="44"/>
    </row>
    <row r="11" spans="1:8" s="3" customFormat="1" ht="11.25" customHeight="1" x14ac:dyDescent="0.25">
      <c r="A11" s="45" t="s">
        <v>12</v>
      </c>
      <c r="B11" s="46"/>
      <c r="C11" s="46"/>
      <c r="D11" s="47"/>
      <c r="E11" s="142">
        <f>SUM(E13,E19)</f>
        <v>19534595.5</v>
      </c>
      <c r="F11" s="49">
        <f>SUM(F13,F19)</f>
        <v>19996415</v>
      </c>
      <c r="G11" s="49">
        <f>SUM(G13,G19)</f>
        <v>20373244.5</v>
      </c>
      <c r="H11" s="50">
        <f>SUM(H13,H19)</f>
        <v>20337691</v>
      </c>
    </row>
    <row r="12" spans="1:8" s="3" customFormat="1" ht="11.25" customHeight="1" x14ac:dyDescent="0.2">
      <c r="A12" s="32"/>
      <c r="B12" s="27"/>
      <c r="C12" s="27"/>
      <c r="D12" s="27"/>
      <c r="E12" s="143"/>
      <c r="F12" s="52"/>
      <c r="G12" s="52"/>
      <c r="H12" s="53"/>
    </row>
    <row r="13" spans="1:8" s="3" customFormat="1" ht="11.25" customHeight="1" x14ac:dyDescent="0.2">
      <c r="A13" s="54" t="s">
        <v>13</v>
      </c>
      <c r="B13" s="55"/>
      <c r="C13" s="55"/>
      <c r="D13" s="56"/>
      <c r="E13" s="144">
        <f>SUM(E14:E17)</f>
        <v>2073143</v>
      </c>
      <c r="F13" s="58">
        <f>SUM(F14:F17)</f>
        <v>2020592</v>
      </c>
      <c r="G13" s="58">
        <f>SUM(G14:G17)</f>
        <v>1812560</v>
      </c>
      <c r="H13" s="59">
        <f>SUM(H14:H17)</f>
        <v>1072093</v>
      </c>
    </row>
    <row r="14" spans="1:8" s="3" customFormat="1" ht="11.25" customHeight="1" x14ac:dyDescent="0.2">
      <c r="A14" s="60" t="s">
        <v>14</v>
      </c>
      <c r="B14" s="46"/>
      <c r="C14" s="46"/>
      <c r="D14" s="55"/>
      <c r="E14" s="144">
        <v>77255</v>
      </c>
      <c r="F14" s="58">
        <v>63936</v>
      </c>
      <c r="G14" s="58">
        <v>80766</v>
      </c>
      <c r="H14" s="59">
        <v>93187</v>
      </c>
    </row>
    <row r="15" spans="1:8" s="3" customFormat="1" ht="11.25" customHeight="1" x14ac:dyDescent="0.2">
      <c r="A15" s="60" t="s">
        <v>15</v>
      </c>
      <c r="B15" s="61"/>
      <c r="C15" s="46"/>
      <c r="D15" s="55"/>
      <c r="E15" s="144">
        <v>1740887</v>
      </c>
      <c r="F15" s="58">
        <v>1739662</v>
      </c>
      <c r="G15" s="58">
        <v>1402923</v>
      </c>
      <c r="H15" s="59">
        <v>861865</v>
      </c>
    </row>
    <row r="16" spans="1:8" s="3" customFormat="1" ht="11.25" customHeight="1" x14ac:dyDescent="0.2">
      <c r="A16" s="60" t="s">
        <v>16</v>
      </c>
      <c r="B16" s="46"/>
      <c r="C16" s="46"/>
      <c r="D16" s="55"/>
      <c r="E16" s="144">
        <v>246418</v>
      </c>
      <c r="F16" s="58">
        <v>209459</v>
      </c>
      <c r="G16" s="58">
        <v>321594</v>
      </c>
      <c r="H16" s="59">
        <v>109935</v>
      </c>
    </row>
    <row r="17" spans="1:8" s="3" customFormat="1" ht="11.25" customHeight="1" x14ac:dyDescent="0.2">
      <c r="A17" s="62" t="s">
        <v>17</v>
      </c>
      <c r="B17" s="55"/>
      <c r="C17" s="55"/>
      <c r="D17" s="56"/>
      <c r="E17" s="143">
        <v>8583</v>
      </c>
      <c r="F17" s="52">
        <v>7535</v>
      </c>
      <c r="G17" s="52">
        <v>7277</v>
      </c>
      <c r="H17" s="53">
        <v>7106</v>
      </c>
    </row>
    <row r="18" spans="1:8" s="3" customFormat="1" ht="11.25" customHeight="1" x14ac:dyDescent="0.2">
      <c r="A18" s="32"/>
      <c r="B18" s="27"/>
      <c r="C18" s="27"/>
      <c r="D18" s="27"/>
      <c r="E18" s="143"/>
      <c r="F18" s="52"/>
      <c r="G18" s="52"/>
      <c r="H18" s="53"/>
    </row>
    <row r="19" spans="1:8" s="3" customFormat="1" ht="11.25" customHeight="1" x14ac:dyDescent="0.2">
      <c r="A19" s="54" t="s">
        <v>18</v>
      </c>
      <c r="B19" s="55"/>
      <c r="C19" s="55"/>
      <c r="D19" s="56"/>
      <c r="E19" s="144">
        <f>SUM(E20:E24)</f>
        <v>17461452.5</v>
      </c>
      <c r="F19" s="58">
        <f>SUM(F20:F24)</f>
        <v>17975823</v>
      </c>
      <c r="G19" s="58">
        <f>SUM(G20:G24)</f>
        <v>18560684.5</v>
      </c>
      <c r="H19" s="59">
        <f>SUM(H20:H24)</f>
        <v>19265598</v>
      </c>
    </row>
    <row r="20" spans="1:8" s="3" customFormat="1" ht="11.25" customHeight="1" x14ac:dyDescent="0.2">
      <c r="A20" s="60" t="s">
        <v>14</v>
      </c>
      <c r="B20" s="46"/>
      <c r="C20" s="46"/>
      <c r="D20" s="56"/>
      <c r="E20" s="144">
        <v>0</v>
      </c>
      <c r="F20" s="58">
        <v>0</v>
      </c>
      <c r="G20" s="58">
        <v>0</v>
      </c>
      <c r="H20" s="59">
        <v>0</v>
      </c>
    </row>
    <row r="21" spans="1:8" s="3" customFormat="1" ht="11.25" customHeight="1" x14ac:dyDescent="0.2">
      <c r="A21" s="60" t="s">
        <v>15</v>
      </c>
      <c r="B21" s="46"/>
      <c r="C21" s="46"/>
      <c r="D21" s="56"/>
      <c r="E21" s="144">
        <v>15719539.5</v>
      </c>
      <c r="F21" s="58">
        <v>16225575</v>
      </c>
      <c r="G21" s="58">
        <v>16799655.5</v>
      </c>
      <c r="H21" s="59">
        <v>17444793</v>
      </c>
    </row>
    <row r="22" spans="1:8" s="3" customFormat="1" ht="11.25" customHeight="1" x14ac:dyDescent="0.2">
      <c r="A22" s="60" t="s">
        <v>16</v>
      </c>
      <c r="B22" s="46"/>
      <c r="C22" s="46"/>
      <c r="D22" s="55"/>
      <c r="E22" s="144">
        <v>1511524</v>
      </c>
      <c r="F22" s="58">
        <v>1522980</v>
      </c>
      <c r="G22" s="58">
        <v>1533521</v>
      </c>
      <c r="H22" s="59">
        <v>1605829</v>
      </c>
    </row>
    <row r="23" spans="1:8" s="3" customFormat="1" ht="11.25" customHeight="1" x14ac:dyDescent="0.2">
      <c r="A23" s="62" t="s">
        <v>17</v>
      </c>
      <c r="B23" s="55"/>
      <c r="C23" s="55"/>
      <c r="D23" s="56"/>
      <c r="E23" s="144">
        <v>114754</v>
      </c>
      <c r="F23" s="58">
        <v>110986</v>
      </c>
      <c r="G23" s="58">
        <v>108164</v>
      </c>
      <c r="H23" s="59">
        <v>105253</v>
      </c>
    </row>
    <row r="24" spans="1:8" s="3" customFormat="1" ht="11.25" customHeight="1" x14ac:dyDescent="0.2">
      <c r="A24" s="62" t="s">
        <v>19</v>
      </c>
      <c r="B24" s="55"/>
      <c r="C24" s="55"/>
      <c r="D24" s="56"/>
      <c r="E24" s="143">
        <v>115635</v>
      </c>
      <c r="F24" s="52">
        <v>116282</v>
      </c>
      <c r="G24" s="52">
        <v>119344</v>
      </c>
      <c r="H24" s="53">
        <v>109723</v>
      </c>
    </row>
    <row r="25" spans="1:8" s="3" customFormat="1" ht="11.25" customHeight="1" x14ac:dyDescent="0.2">
      <c r="A25" s="32"/>
      <c r="B25" s="27"/>
      <c r="C25" s="27"/>
      <c r="D25" s="27"/>
      <c r="E25" s="140"/>
      <c r="F25" s="37"/>
      <c r="G25" s="37"/>
      <c r="H25" s="38"/>
    </row>
    <row r="26" spans="1:8" s="3" customFormat="1" ht="11.25" customHeight="1" x14ac:dyDescent="0.25">
      <c r="A26" s="45" t="s">
        <v>20</v>
      </c>
      <c r="B26" s="46"/>
      <c r="C26" s="46"/>
      <c r="D26" s="47"/>
      <c r="E26" s="142">
        <f>SUM(E28,E34)</f>
        <v>13913369</v>
      </c>
      <c r="F26" s="49">
        <f>SUM(F28,F34)</f>
        <v>16389201</v>
      </c>
      <c r="G26" s="49">
        <f>SUM(G28,G34)</f>
        <v>17145791</v>
      </c>
      <c r="H26" s="50">
        <f>SUM(H28,H34)</f>
        <v>17770273</v>
      </c>
    </row>
    <row r="27" spans="1:8" s="3" customFormat="1" ht="11.25" customHeight="1" x14ac:dyDescent="0.2">
      <c r="A27" s="32"/>
      <c r="B27" s="27"/>
      <c r="C27" s="27"/>
      <c r="D27" s="27"/>
      <c r="E27" s="143"/>
      <c r="F27" s="52"/>
      <c r="G27" s="52"/>
      <c r="H27" s="53"/>
    </row>
    <row r="28" spans="1:8" s="3" customFormat="1" ht="11.25" customHeight="1" x14ac:dyDescent="0.2">
      <c r="A28" s="54" t="s">
        <v>21</v>
      </c>
      <c r="B28" s="55"/>
      <c r="C28" s="55"/>
      <c r="D28" s="56"/>
      <c r="E28" s="144">
        <f>SUM(E29:E33)</f>
        <v>220700</v>
      </c>
      <c r="F28" s="58">
        <f>SUM(F29:F33)</f>
        <v>515700</v>
      </c>
      <c r="G28" s="58">
        <f>SUM(G29:G33)</f>
        <v>454200</v>
      </c>
      <c r="H28" s="59">
        <f>SUM(H29:H33)</f>
        <v>454200</v>
      </c>
    </row>
    <row r="29" spans="1:8" s="3" customFormat="1" ht="11.25" customHeight="1" x14ac:dyDescent="0.2">
      <c r="A29" s="60" t="s">
        <v>14</v>
      </c>
      <c r="B29" s="46"/>
      <c r="C29" s="46"/>
      <c r="D29" s="56"/>
      <c r="E29" s="144">
        <v>0</v>
      </c>
      <c r="F29" s="58">
        <v>0</v>
      </c>
      <c r="G29" s="58">
        <v>0</v>
      </c>
      <c r="H29" s="59">
        <v>0</v>
      </c>
    </row>
    <row r="30" spans="1:8" s="3" customFormat="1" ht="11.25" customHeight="1" x14ac:dyDescent="0.2">
      <c r="A30" s="60" t="s">
        <v>15</v>
      </c>
      <c r="B30" s="61"/>
      <c r="C30" s="46"/>
      <c r="D30" s="56"/>
      <c r="E30" s="144">
        <v>220700</v>
      </c>
      <c r="F30" s="58">
        <v>515700</v>
      </c>
      <c r="G30" s="58">
        <v>454200</v>
      </c>
      <c r="H30" s="59">
        <v>454200</v>
      </c>
    </row>
    <row r="31" spans="1:8" s="3" customFormat="1" ht="11.25" customHeight="1" x14ac:dyDescent="0.2">
      <c r="A31" s="60" t="s">
        <v>16</v>
      </c>
      <c r="B31" s="46"/>
      <c r="C31" s="46"/>
      <c r="D31" s="55"/>
      <c r="E31" s="144">
        <v>0</v>
      </c>
      <c r="F31" s="58">
        <v>0</v>
      </c>
      <c r="G31" s="58">
        <v>0</v>
      </c>
      <c r="H31" s="59">
        <v>0</v>
      </c>
    </row>
    <row r="32" spans="1:8" s="3" customFormat="1" ht="11.25" customHeight="1" x14ac:dyDescent="0.2">
      <c r="A32" s="62" t="s">
        <v>17</v>
      </c>
      <c r="B32" s="55"/>
      <c r="C32" s="55"/>
      <c r="D32" s="56"/>
      <c r="E32" s="144">
        <v>0</v>
      </c>
      <c r="F32" s="58">
        <v>0</v>
      </c>
      <c r="G32" s="58">
        <v>0</v>
      </c>
      <c r="H32" s="59">
        <v>0</v>
      </c>
    </row>
    <row r="33" spans="1:8" s="3" customFormat="1" ht="11.25" customHeight="1" x14ac:dyDescent="0.2">
      <c r="A33" s="32"/>
      <c r="B33" s="27"/>
      <c r="C33" s="27"/>
      <c r="D33" s="27"/>
      <c r="E33" s="143"/>
      <c r="F33" s="52"/>
      <c r="G33" s="52"/>
      <c r="H33" s="53"/>
    </row>
    <row r="34" spans="1:8" s="3" customFormat="1" ht="11.25" customHeight="1" x14ac:dyDescent="0.2">
      <c r="A34" s="54" t="s">
        <v>22</v>
      </c>
      <c r="B34" s="55"/>
      <c r="C34" s="55"/>
      <c r="D34" s="56"/>
      <c r="E34" s="144">
        <f>SUM(E35:E39)</f>
        <v>13692669</v>
      </c>
      <c r="F34" s="58">
        <f>SUM(F35:F39)</f>
        <v>15873501</v>
      </c>
      <c r="G34" s="58">
        <f>SUM(G35:G39)</f>
        <v>16691591</v>
      </c>
      <c r="H34" s="59">
        <f>SUM(H35:H39)</f>
        <v>17316073</v>
      </c>
    </row>
    <row r="35" spans="1:8" s="3" customFormat="1" ht="11.25" customHeight="1" x14ac:dyDescent="0.2">
      <c r="A35" s="60" t="s">
        <v>14</v>
      </c>
      <c r="B35" s="46"/>
      <c r="C35" s="46"/>
      <c r="D35" s="56"/>
      <c r="E35" s="144">
        <v>0</v>
      </c>
      <c r="F35" s="58">
        <v>0</v>
      </c>
      <c r="G35" s="58">
        <v>0</v>
      </c>
      <c r="H35" s="59">
        <v>0</v>
      </c>
    </row>
    <row r="36" spans="1:8" s="3" customFormat="1" ht="11.25" customHeight="1" x14ac:dyDescent="0.2">
      <c r="A36" s="60" t="s">
        <v>15</v>
      </c>
      <c r="B36" s="46"/>
      <c r="C36" s="46"/>
      <c r="D36" s="56"/>
      <c r="E36" s="144">
        <v>11439092</v>
      </c>
      <c r="F36" s="58">
        <v>13142162</v>
      </c>
      <c r="G36" s="58">
        <v>13558333</v>
      </c>
      <c r="H36" s="59">
        <v>14025651</v>
      </c>
    </row>
    <row r="37" spans="1:8" s="3" customFormat="1" ht="11.25" customHeight="1" x14ac:dyDescent="0.2">
      <c r="A37" s="60" t="s">
        <v>16</v>
      </c>
      <c r="B37" s="46"/>
      <c r="C37" s="46"/>
      <c r="D37" s="55"/>
      <c r="E37" s="144">
        <v>1512743</v>
      </c>
      <c r="F37" s="58">
        <v>1515176</v>
      </c>
      <c r="G37" s="58">
        <v>1891232</v>
      </c>
      <c r="H37" s="59">
        <v>1676691</v>
      </c>
    </row>
    <row r="38" spans="1:8" s="3" customFormat="1" ht="11.25" customHeight="1" x14ac:dyDescent="0.2">
      <c r="A38" s="62" t="s">
        <v>17</v>
      </c>
      <c r="B38" s="55"/>
      <c r="C38" s="55"/>
      <c r="D38" s="56"/>
      <c r="E38" s="144">
        <v>740819</v>
      </c>
      <c r="F38" s="58">
        <v>1216148</v>
      </c>
      <c r="G38" s="58">
        <v>1242011</v>
      </c>
      <c r="H38" s="59">
        <v>1613716</v>
      </c>
    </row>
    <row r="39" spans="1:8" s="3" customFormat="1" ht="11.25" customHeight="1" x14ac:dyDescent="0.2">
      <c r="A39" s="62" t="s">
        <v>19</v>
      </c>
      <c r="B39" s="55"/>
      <c r="C39" s="55"/>
      <c r="D39" s="56"/>
      <c r="E39" s="143">
        <v>15</v>
      </c>
      <c r="F39" s="52">
        <v>15</v>
      </c>
      <c r="G39" s="52">
        <v>15</v>
      </c>
      <c r="H39" s="53">
        <v>15</v>
      </c>
    </row>
    <row r="40" spans="1:8" s="3" customFormat="1" ht="11.25" customHeight="1" x14ac:dyDescent="0.2">
      <c r="A40" s="54"/>
      <c r="B40" s="55"/>
      <c r="C40" s="55"/>
      <c r="D40" s="55"/>
      <c r="E40" s="143"/>
      <c r="F40" s="63"/>
      <c r="G40" s="63"/>
      <c r="H40" s="64"/>
    </row>
    <row r="41" spans="1:8" s="3" customFormat="1" ht="11.25" customHeight="1" x14ac:dyDescent="0.25">
      <c r="A41" s="45" t="s">
        <v>23</v>
      </c>
      <c r="B41" s="65"/>
      <c r="C41" s="65"/>
      <c r="D41" s="47"/>
      <c r="E41" s="142">
        <f>SUM(E13,E28)</f>
        <v>2293843</v>
      </c>
      <c r="F41" s="49">
        <f>SUM(F13,F28)</f>
        <v>2536292</v>
      </c>
      <c r="G41" s="49">
        <f>SUM(G13,G28)</f>
        <v>2266760</v>
      </c>
      <c r="H41" s="50">
        <f>SUM(H13,H28)</f>
        <v>1526293</v>
      </c>
    </row>
    <row r="42" spans="1:8" s="3" customFormat="1" ht="11.25" customHeight="1" x14ac:dyDescent="0.25">
      <c r="A42" s="66" t="s">
        <v>24</v>
      </c>
      <c r="B42" s="28"/>
      <c r="C42" s="28"/>
      <c r="D42" s="67"/>
      <c r="E42" s="144">
        <v>1961100</v>
      </c>
      <c r="F42" s="58">
        <v>2254900</v>
      </c>
      <c r="G42" s="58">
        <v>1857000</v>
      </c>
      <c r="H42" s="59">
        <v>1316000</v>
      </c>
    </row>
    <row r="43" spans="1:8" s="3" customFormat="1" ht="11.25" customHeight="1" x14ac:dyDescent="0.25">
      <c r="A43" s="68"/>
      <c r="B43" s="69"/>
      <c r="C43" s="69"/>
      <c r="D43" s="70"/>
      <c r="E43" s="145"/>
      <c r="F43" s="72"/>
      <c r="G43" s="72"/>
      <c r="H43" s="73"/>
    </row>
    <row r="44" spans="1:8" s="3" customFormat="1" ht="12" customHeight="1" thickBot="1" x14ac:dyDescent="0.3">
      <c r="A44" s="17" t="s">
        <v>25</v>
      </c>
      <c r="B44" s="18"/>
      <c r="C44" s="18"/>
      <c r="D44" s="74"/>
      <c r="E44" s="146">
        <f>SUM(E19,E34)</f>
        <v>31154121.5</v>
      </c>
      <c r="F44" s="76">
        <f>SUM(F19,F34)</f>
        <v>33849324</v>
      </c>
      <c r="G44" s="76">
        <f>SUM(G19,G34)</f>
        <v>35252275.5</v>
      </c>
      <c r="H44" s="77">
        <f>SUM(H19,H34)</f>
        <v>36581671</v>
      </c>
    </row>
    <row r="45" spans="1:8" s="3" customFormat="1" ht="11.25" customHeight="1" x14ac:dyDescent="0.25">
      <c r="A45" s="45" t="s">
        <v>26</v>
      </c>
      <c r="B45" s="65"/>
      <c r="C45" s="65"/>
      <c r="D45" s="47"/>
      <c r="E45" s="78"/>
      <c r="F45" s="79"/>
      <c r="G45" s="80"/>
      <c r="H45" s="81"/>
    </row>
    <row r="46" spans="1:8" s="3" customFormat="1" ht="11.25" customHeight="1" x14ac:dyDescent="0.25">
      <c r="A46" s="26" t="s">
        <v>27</v>
      </c>
      <c r="B46" s="28"/>
      <c r="C46" s="65" t="s">
        <v>28</v>
      </c>
      <c r="D46" s="67"/>
      <c r="E46" s="48">
        <f>SUM(E47:E48)</f>
        <v>77255</v>
      </c>
      <c r="F46" s="49">
        <f>SUM(F47:F48)</f>
        <v>63936</v>
      </c>
      <c r="G46" s="49">
        <f>SUM(G47:G48)</f>
        <v>80766</v>
      </c>
      <c r="H46" s="50">
        <f>SUM(H47:H48)</f>
        <v>93187</v>
      </c>
    </row>
    <row r="47" spans="1:8" s="3" customFormat="1" ht="11.25" customHeight="1" x14ac:dyDescent="0.2">
      <c r="A47" s="54" t="s">
        <v>29</v>
      </c>
      <c r="B47" s="55"/>
      <c r="C47" s="55"/>
      <c r="D47" s="56"/>
      <c r="E47" s="51">
        <f>SUM(E14,E29)</f>
        <v>77255</v>
      </c>
      <c r="F47" s="52">
        <f>SUM(F14,F29)</f>
        <v>63936</v>
      </c>
      <c r="G47" s="52">
        <f>SUM(G14,G29)</f>
        <v>80766</v>
      </c>
      <c r="H47" s="53">
        <f>SUM(H14,H29)</f>
        <v>93187</v>
      </c>
    </row>
    <row r="48" spans="1:8" s="3" customFormat="1" ht="11.25" customHeight="1" x14ac:dyDescent="0.2">
      <c r="A48" s="54" t="s">
        <v>30</v>
      </c>
      <c r="B48" s="55"/>
      <c r="C48" s="55"/>
      <c r="D48" s="56"/>
      <c r="E48" s="51">
        <f>SUM(E35,E20)</f>
        <v>0</v>
      </c>
      <c r="F48" s="52">
        <f>SUM(F35,F20)</f>
        <v>0</v>
      </c>
      <c r="G48" s="52">
        <f>SUM(G35,G20)</f>
        <v>0</v>
      </c>
      <c r="H48" s="53">
        <f>SUM(H35,H20)</f>
        <v>0</v>
      </c>
    </row>
    <row r="49" spans="1:8" s="3" customFormat="1" ht="11.25" customHeight="1" x14ac:dyDescent="0.2">
      <c r="A49" s="54" t="s">
        <v>31</v>
      </c>
      <c r="B49" s="55"/>
      <c r="C49" s="55"/>
      <c r="D49" s="56"/>
      <c r="E49" s="51">
        <f>SUM(E14,E20)</f>
        <v>77255</v>
      </c>
      <c r="F49" s="52">
        <f>SUM(F14,F20)</f>
        <v>63936</v>
      </c>
      <c r="G49" s="52">
        <f>SUM(G14,G20)</f>
        <v>80766</v>
      </c>
      <c r="H49" s="53">
        <f>SUM(H14,H20)</f>
        <v>93187</v>
      </c>
    </row>
    <row r="50" spans="1:8" s="3" customFormat="1" ht="11.25" customHeight="1" x14ac:dyDescent="0.2">
      <c r="A50" s="54" t="s">
        <v>32</v>
      </c>
      <c r="B50" s="55"/>
      <c r="C50" s="55"/>
      <c r="D50" s="56"/>
      <c r="E50" s="51">
        <f>SUM(E29,E35)</f>
        <v>0</v>
      </c>
      <c r="F50" s="52">
        <f>SUM(F29,F35)</f>
        <v>0</v>
      </c>
      <c r="G50" s="52">
        <f>SUM(G29,G35)</f>
        <v>0</v>
      </c>
      <c r="H50" s="53">
        <f>SUM(H29,H35)</f>
        <v>0</v>
      </c>
    </row>
    <row r="51" spans="1:8" s="3" customFormat="1" ht="11.25" customHeight="1" x14ac:dyDescent="0.25">
      <c r="A51" s="26"/>
      <c r="B51" s="28"/>
      <c r="C51" s="28"/>
      <c r="D51" s="67"/>
      <c r="E51" s="71"/>
      <c r="F51" s="72"/>
      <c r="G51" s="72"/>
      <c r="H51" s="73"/>
    </row>
    <row r="52" spans="1:8" s="3" customFormat="1" ht="11.25" customHeight="1" x14ac:dyDescent="0.25">
      <c r="A52" s="45" t="s">
        <v>33</v>
      </c>
      <c r="B52" s="65"/>
      <c r="C52" s="65" t="s">
        <v>34</v>
      </c>
      <c r="D52" s="47"/>
      <c r="E52" s="48">
        <f>SUM(E53:E54)</f>
        <v>29120218.5</v>
      </c>
      <c r="F52" s="49">
        <f>SUM(F53:F54)</f>
        <v>31623099</v>
      </c>
      <c r="G52" s="49">
        <f>SUM(G53:G54)</f>
        <v>32215111.5</v>
      </c>
      <c r="H52" s="50">
        <f>SUM(H53:H54)</f>
        <v>32786509</v>
      </c>
    </row>
    <row r="53" spans="1:8" s="3" customFormat="1" ht="11.25" customHeight="1" x14ac:dyDescent="0.25">
      <c r="A53" s="54" t="s">
        <v>35</v>
      </c>
      <c r="B53" s="55"/>
      <c r="C53" s="82"/>
      <c r="D53" s="56"/>
      <c r="E53" s="51">
        <f>SUM(E15,E30)</f>
        <v>1961587</v>
      </c>
      <c r="F53" s="52">
        <f>SUM(F15,F30)</f>
        <v>2255362</v>
      </c>
      <c r="G53" s="52">
        <f>SUM(G15,G30)</f>
        <v>1857123</v>
      </c>
      <c r="H53" s="53">
        <f>SUM(H15,H30)</f>
        <v>1316065</v>
      </c>
    </row>
    <row r="54" spans="1:8" s="3" customFormat="1" ht="11.25" customHeight="1" x14ac:dyDescent="0.25">
      <c r="A54" s="54" t="s">
        <v>36</v>
      </c>
      <c r="B54" s="55"/>
      <c r="C54" s="82"/>
      <c r="D54" s="56"/>
      <c r="E54" s="51">
        <f>SUM(E21,E36)</f>
        <v>27158631.5</v>
      </c>
      <c r="F54" s="52">
        <f>SUM(F21,F36)</f>
        <v>29367737</v>
      </c>
      <c r="G54" s="52">
        <f>SUM(G21,G36)</f>
        <v>30357988.5</v>
      </c>
      <c r="H54" s="53">
        <f>SUM(H21,H36)</f>
        <v>31470444</v>
      </c>
    </row>
    <row r="55" spans="1:8" s="3" customFormat="1" ht="11.25" customHeight="1" x14ac:dyDescent="0.25">
      <c r="A55" s="54" t="s">
        <v>37</v>
      </c>
      <c r="B55" s="55"/>
      <c r="C55" s="82"/>
      <c r="D55" s="56"/>
      <c r="E55" s="51">
        <f>SUM(E15,E21)</f>
        <v>17460426.5</v>
      </c>
      <c r="F55" s="52">
        <f>SUM(F15,F21)</f>
        <v>17965237</v>
      </c>
      <c r="G55" s="52">
        <f>SUM(G15,G21)</f>
        <v>18202578.5</v>
      </c>
      <c r="H55" s="53">
        <f>SUM(H15,H21)</f>
        <v>18306658</v>
      </c>
    </row>
    <row r="56" spans="1:8" s="3" customFormat="1" ht="11.25" customHeight="1" x14ac:dyDescent="0.25">
      <c r="A56" s="54" t="s">
        <v>38</v>
      </c>
      <c r="B56" s="55"/>
      <c r="C56" s="82"/>
      <c r="D56" s="83"/>
      <c r="E56" s="51">
        <f>SUM(E30,E36)</f>
        <v>11659792</v>
      </c>
      <c r="F56" s="52">
        <f>SUM(F30,F36)</f>
        <v>13657862</v>
      </c>
      <c r="G56" s="52">
        <f>SUM(G30,G36)</f>
        <v>14012533</v>
      </c>
      <c r="H56" s="53">
        <f>SUM(H30,H36)</f>
        <v>14479851</v>
      </c>
    </row>
    <row r="57" spans="1:8" s="3" customFormat="1" ht="11.25" customHeight="1" x14ac:dyDescent="0.25">
      <c r="A57" s="84"/>
      <c r="B57" s="85"/>
      <c r="C57" s="28"/>
      <c r="D57" s="67"/>
      <c r="E57" s="71"/>
      <c r="F57" s="72"/>
      <c r="G57" s="72"/>
      <c r="H57" s="73"/>
    </row>
    <row r="58" spans="1:8" s="3" customFormat="1" ht="11.25" customHeight="1" x14ac:dyDescent="0.25">
      <c r="A58" s="26" t="s">
        <v>39</v>
      </c>
      <c r="B58" s="28"/>
      <c r="C58" s="65" t="s">
        <v>40</v>
      </c>
      <c r="D58" s="67"/>
      <c r="E58" s="48">
        <f>SUM(E59:E60)</f>
        <v>4250491</v>
      </c>
      <c r="F58" s="49">
        <f>SUM(F59:F60)</f>
        <v>4698581</v>
      </c>
      <c r="G58" s="49">
        <f>SUM(G59:G60)</f>
        <v>5223158</v>
      </c>
      <c r="H58" s="50">
        <f>SUM(H59:H60)</f>
        <v>5228268</v>
      </c>
    </row>
    <row r="59" spans="1:8" s="3" customFormat="1" ht="11.25" customHeight="1" x14ac:dyDescent="0.2">
      <c r="A59" s="54" t="s">
        <v>41</v>
      </c>
      <c r="B59" s="55"/>
      <c r="C59" s="55"/>
      <c r="D59" s="56"/>
      <c r="E59" s="51">
        <f t="shared" ref="E59:H62" si="0">E65+E71+E77</f>
        <v>255001</v>
      </c>
      <c r="F59" s="52">
        <f t="shared" si="0"/>
        <v>216994</v>
      </c>
      <c r="G59" s="52">
        <f t="shared" si="0"/>
        <v>328871</v>
      </c>
      <c r="H59" s="53">
        <f t="shared" si="0"/>
        <v>117041</v>
      </c>
    </row>
    <row r="60" spans="1:8" s="3" customFormat="1" ht="11.25" customHeight="1" x14ac:dyDescent="0.2">
      <c r="A60" s="54" t="s">
        <v>42</v>
      </c>
      <c r="B60" s="55"/>
      <c r="C60" s="55"/>
      <c r="D60" s="56"/>
      <c r="E60" s="51">
        <f t="shared" si="0"/>
        <v>3995490</v>
      </c>
      <c r="F60" s="52">
        <f t="shared" si="0"/>
        <v>4481587</v>
      </c>
      <c r="G60" s="52">
        <f t="shared" si="0"/>
        <v>4894287</v>
      </c>
      <c r="H60" s="53">
        <f t="shared" si="0"/>
        <v>5111227</v>
      </c>
    </row>
    <row r="61" spans="1:8" s="3" customFormat="1" ht="11.25" customHeight="1" x14ac:dyDescent="0.2">
      <c r="A61" s="54" t="s">
        <v>43</v>
      </c>
      <c r="B61" s="55"/>
      <c r="C61" s="55"/>
      <c r="D61" s="56"/>
      <c r="E61" s="51">
        <f t="shared" si="0"/>
        <v>1996914</v>
      </c>
      <c r="F61" s="52">
        <f t="shared" si="0"/>
        <v>1967242</v>
      </c>
      <c r="G61" s="52">
        <f t="shared" si="0"/>
        <v>2089900</v>
      </c>
      <c r="H61" s="53">
        <f t="shared" si="0"/>
        <v>1937846</v>
      </c>
    </row>
    <row r="62" spans="1:8" s="3" customFormat="1" ht="11.25" customHeight="1" x14ac:dyDescent="0.2">
      <c r="A62" s="54" t="s">
        <v>44</v>
      </c>
      <c r="B62" s="55"/>
      <c r="C62" s="55"/>
      <c r="D62" s="56"/>
      <c r="E62" s="51">
        <f t="shared" si="0"/>
        <v>2253577</v>
      </c>
      <c r="F62" s="52">
        <f t="shared" si="0"/>
        <v>2731339</v>
      </c>
      <c r="G62" s="52">
        <f t="shared" si="0"/>
        <v>3133258</v>
      </c>
      <c r="H62" s="53">
        <f t="shared" si="0"/>
        <v>3290422</v>
      </c>
    </row>
    <row r="63" spans="1:8" s="3" customFormat="1" ht="11.25" customHeight="1" x14ac:dyDescent="0.2">
      <c r="A63" s="84"/>
      <c r="B63" s="85"/>
      <c r="C63" s="85"/>
      <c r="D63" s="70"/>
      <c r="E63" s="71"/>
      <c r="F63" s="72"/>
      <c r="G63" s="72"/>
      <c r="H63" s="73"/>
    </row>
    <row r="64" spans="1:8" s="3" customFormat="1" ht="11.25" customHeight="1" x14ac:dyDescent="0.25">
      <c r="A64" s="45" t="s">
        <v>45</v>
      </c>
      <c r="B64" s="65"/>
      <c r="C64" s="65" t="s">
        <v>46</v>
      </c>
      <c r="D64" s="47"/>
      <c r="E64" s="48">
        <f>SUM(E65:E66)</f>
        <v>3270685</v>
      </c>
      <c r="F64" s="49">
        <f>SUM(F65:F66)</f>
        <v>3247615</v>
      </c>
      <c r="G64" s="49">
        <f>SUM(G65:G66)</f>
        <v>3746347</v>
      </c>
      <c r="H64" s="50">
        <f>SUM(H65:H66)</f>
        <v>3392455</v>
      </c>
    </row>
    <row r="65" spans="1:8" s="3" customFormat="1" ht="11.25" customHeight="1" x14ac:dyDescent="0.25">
      <c r="A65" s="54" t="s">
        <v>47</v>
      </c>
      <c r="B65" s="55"/>
      <c r="C65" s="82"/>
      <c r="D65" s="55"/>
      <c r="E65" s="51">
        <f>SUM(E16,E31)</f>
        <v>246418</v>
      </c>
      <c r="F65" s="52">
        <f>SUM(F16,F31)</f>
        <v>209459</v>
      </c>
      <c r="G65" s="52">
        <f>SUM(G16,G31)</f>
        <v>321594</v>
      </c>
      <c r="H65" s="53">
        <f>SUM(H16,H31)</f>
        <v>109935</v>
      </c>
    </row>
    <row r="66" spans="1:8" s="3" customFormat="1" ht="11.25" customHeight="1" x14ac:dyDescent="0.25">
      <c r="A66" s="54" t="s">
        <v>48</v>
      </c>
      <c r="B66" s="55"/>
      <c r="C66" s="82"/>
      <c r="D66" s="55"/>
      <c r="E66" s="51">
        <f>SUM(E22,E37)</f>
        <v>3024267</v>
      </c>
      <c r="F66" s="52">
        <f>SUM(F22,F37)</f>
        <v>3038156</v>
      </c>
      <c r="G66" s="52">
        <f>SUM(G22,G37)</f>
        <v>3424753</v>
      </c>
      <c r="H66" s="53">
        <f>SUM(H22,H37)</f>
        <v>3282520</v>
      </c>
    </row>
    <row r="67" spans="1:8" s="3" customFormat="1" ht="11.25" customHeight="1" x14ac:dyDescent="0.25">
      <c r="A67" s="54" t="s">
        <v>49</v>
      </c>
      <c r="B67" s="55"/>
      <c r="C67" s="82"/>
      <c r="D67" s="55"/>
      <c r="E67" s="51">
        <f>SUM(E16,E22)</f>
        <v>1757942</v>
      </c>
      <c r="F67" s="52">
        <f>SUM(F16,F22)</f>
        <v>1732439</v>
      </c>
      <c r="G67" s="52">
        <f>SUM(G16,G22)</f>
        <v>1855115</v>
      </c>
      <c r="H67" s="53">
        <f>SUM(H16,H22)</f>
        <v>1715764</v>
      </c>
    </row>
    <row r="68" spans="1:8" s="3" customFormat="1" ht="11.25" customHeight="1" x14ac:dyDescent="0.25">
      <c r="A68" s="54" t="s">
        <v>50</v>
      </c>
      <c r="B68" s="55"/>
      <c r="C68" s="82"/>
      <c r="D68" s="55"/>
      <c r="E68" s="51">
        <f>SUM(E31,E37)</f>
        <v>1512743</v>
      </c>
      <c r="F68" s="52">
        <f>SUM(F31,F37)</f>
        <v>1515176</v>
      </c>
      <c r="G68" s="52">
        <f>SUM(G31,G37)</f>
        <v>1891232</v>
      </c>
      <c r="H68" s="53">
        <f>SUM(H31,H37)</f>
        <v>1676691</v>
      </c>
    </row>
    <row r="69" spans="1:8" s="3" customFormat="1" ht="11.25" customHeight="1" x14ac:dyDescent="0.25">
      <c r="A69" s="68"/>
      <c r="B69" s="69"/>
      <c r="C69" s="69"/>
      <c r="D69" s="70" t="s">
        <v>51</v>
      </c>
      <c r="E69" s="71"/>
      <c r="F69" s="72"/>
      <c r="G69" s="72"/>
      <c r="H69" s="73"/>
    </row>
    <row r="70" spans="1:8" s="3" customFormat="1" ht="11.25" customHeight="1" x14ac:dyDescent="0.25">
      <c r="A70" s="45" t="s">
        <v>52</v>
      </c>
      <c r="B70" s="65"/>
      <c r="C70" s="65"/>
      <c r="D70" s="47"/>
      <c r="E70" s="48">
        <f>SUM(E71:E72)</f>
        <v>864156</v>
      </c>
      <c r="F70" s="49">
        <f>SUM(F71:F72)</f>
        <v>1334669</v>
      </c>
      <c r="G70" s="49">
        <f>SUM(G71:G72)</f>
        <v>1357452</v>
      </c>
      <c r="H70" s="50">
        <f>SUM(H71:H72)</f>
        <v>1726075</v>
      </c>
    </row>
    <row r="71" spans="1:8" s="3" customFormat="1" ht="11.25" customHeight="1" x14ac:dyDescent="0.25">
      <c r="A71" s="54" t="s">
        <v>53</v>
      </c>
      <c r="B71" s="55"/>
      <c r="C71" s="82"/>
      <c r="D71" s="55"/>
      <c r="E71" s="51">
        <f>SUM(E17,E32)</f>
        <v>8583</v>
      </c>
      <c r="F71" s="52">
        <f>SUM(F17,F32)</f>
        <v>7535</v>
      </c>
      <c r="G71" s="52">
        <f>SUM(G17,G32)</f>
        <v>7277</v>
      </c>
      <c r="H71" s="53">
        <f>SUM(H17,H32)</f>
        <v>7106</v>
      </c>
    </row>
    <row r="72" spans="1:8" s="3" customFormat="1" ht="11.25" customHeight="1" x14ac:dyDescent="0.25">
      <c r="A72" s="54" t="s">
        <v>54</v>
      </c>
      <c r="B72" s="55"/>
      <c r="C72" s="82"/>
      <c r="D72" s="55"/>
      <c r="E72" s="51">
        <f>SUM(E23,E38)</f>
        <v>855573</v>
      </c>
      <c r="F72" s="52">
        <f>SUM(F23,F38)</f>
        <v>1327134</v>
      </c>
      <c r="G72" s="52">
        <f>SUM(G23,G38)</f>
        <v>1350175</v>
      </c>
      <c r="H72" s="53">
        <f>SUM(H23,H38)</f>
        <v>1718969</v>
      </c>
    </row>
    <row r="73" spans="1:8" s="3" customFormat="1" ht="11.25" customHeight="1" x14ac:dyDescent="0.25">
      <c r="A73" s="54" t="s">
        <v>55</v>
      </c>
      <c r="B73" s="55"/>
      <c r="C73" s="82"/>
      <c r="D73" s="55"/>
      <c r="E73" s="51">
        <f>SUM(E17,E23)</f>
        <v>123337</v>
      </c>
      <c r="F73" s="52">
        <f>SUM(F17,F23)</f>
        <v>118521</v>
      </c>
      <c r="G73" s="52">
        <f>SUM(G17,G23)</f>
        <v>115441</v>
      </c>
      <c r="H73" s="53">
        <f>SUM(H17,H23)</f>
        <v>112359</v>
      </c>
    </row>
    <row r="74" spans="1:8" s="3" customFormat="1" ht="11.25" customHeight="1" x14ac:dyDescent="0.25">
      <c r="A74" s="54" t="s">
        <v>56</v>
      </c>
      <c r="B74" s="55"/>
      <c r="C74" s="82"/>
      <c r="D74" s="55"/>
      <c r="E74" s="51">
        <f>E32+E38</f>
        <v>740819</v>
      </c>
      <c r="F74" s="52">
        <f>F32+F38</f>
        <v>1216148</v>
      </c>
      <c r="G74" s="52">
        <f>G32+G38</f>
        <v>1242011</v>
      </c>
      <c r="H74" s="53">
        <f>H32+H38</f>
        <v>1613716</v>
      </c>
    </row>
    <row r="75" spans="1:8" s="3" customFormat="1" ht="11.25" customHeight="1" x14ac:dyDescent="0.25">
      <c r="A75" s="32"/>
      <c r="B75" s="27"/>
      <c r="C75" s="28"/>
      <c r="D75" s="27"/>
      <c r="E75" s="36"/>
      <c r="F75" s="37"/>
      <c r="G75" s="37"/>
      <c r="H75" s="38"/>
    </row>
    <row r="76" spans="1:8" s="3" customFormat="1" ht="11.25" customHeight="1" x14ac:dyDescent="0.25">
      <c r="A76" s="45" t="s">
        <v>57</v>
      </c>
      <c r="B76" s="65"/>
      <c r="C76" s="65"/>
      <c r="D76" s="47"/>
      <c r="E76" s="48">
        <f>SUM(E77:E78)</f>
        <v>115650</v>
      </c>
      <c r="F76" s="49">
        <f>SUM(F77:F78)</f>
        <v>116297</v>
      </c>
      <c r="G76" s="49">
        <f>SUM(G77:G78)</f>
        <v>119359</v>
      </c>
      <c r="H76" s="50">
        <f>SUM(H77:H78)</f>
        <v>109738</v>
      </c>
    </row>
    <row r="77" spans="1:8" ht="15" customHeight="1" x14ac:dyDescent="0.35">
      <c r="A77" s="54" t="s">
        <v>58</v>
      </c>
      <c r="B77" s="55"/>
      <c r="C77" s="82"/>
      <c r="D77" s="55"/>
      <c r="E77" s="51"/>
      <c r="F77" s="52"/>
      <c r="G77" s="52"/>
      <c r="H77" s="53"/>
    </row>
    <row r="78" spans="1:8" ht="15" customHeight="1" x14ac:dyDescent="0.35">
      <c r="A78" s="54" t="s">
        <v>59</v>
      </c>
      <c r="B78" s="55"/>
      <c r="C78" s="82"/>
      <c r="D78" s="55"/>
      <c r="E78" s="51">
        <f>E24+E39</f>
        <v>115650</v>
      </c>
      <c r="F78" s="52">
        <f>F24+F39</f>
        <v>116297</v>
      </c>
      <c r="G78" s="52">
        <f>G24+G39</f>
        <v>119359</v>
      </c>
      <c r="H78" s="53">
        <f>H24+H39</f>
        <v>109738</v>
      </c>
    </row>
    <row r="79" spans="1:8" ht="15" customHeight="1" x14ac:dyDescent="0.35">
      <c r="A79" s="54" t="s">
        <v>60</v>
      </c>
      <c r="B79" s="55"/>
      <c r="C79" s="82"/>
      <c r="D79" s="55"/>
      <c r="E79" s="51">
        <f>E24</f>
        <v>115635</v>
      </c>
      <c r="F79" s="52">
        <f>F24</f>
        <v>116282</v>
      </c>
      <c r="G79" s="52">
        <f>G24</f>
        <v>119344</v>
      </c>
      <c r="H79" s="53">
        <f>H24</f>
        <v>109723</v>
      </c>
    </row>
    <row r="80" spans="1:8" ht="15" customHeight="1" x14ac:dyDescent="0.35">
      <c r="A80" s="54" t="s">
        <v>61</v>
      </c>
      <c r="B80" s="55"/>
      <c r="C80" s="82"/>
      <c r="D80" s="55"/>
      <c r="E80" s="51">
        <f>E39</f>
        <v>15</v>
      </c>
      <c r="F80" s="52">
        <f>F39</f>
        <v>15</v>
      </c>
      <c r="G80" s="52">
        <f>G39</f>
        <v>15</v>
      </c>
      <c r="H80" s="53">
        <f>H39</f>
        <v>15</v>
      </c>
    </row>
    <row r="81" spans="1:8" ht="15.75" customHeight="1" thickBot="1" x14ac:dyDescent="0.4">
      <c r="A81" s="86"/>
      <c r="B81" s="87"/>
      <c r="C81" s="87"/>
      <c r="D81" s="87"/>
      <c r="E81" s="88"/>
      <c r="F81" s="89"/>
      <c r="G81" s="89"/>
      <c r="H81" s="90"/>
    </row>
    <row r="82" spans="1:8" ht="15" customHeight="1" x14ac:dyDescent="0.35">
      <c r="A82" s="91" t="s">
        <v>62</v>
      </c>
      <c r="B82" s="92"/>
      <c r="C82" s="92"/>
      <c r="D82" s="93"/>
      <c r="E82" s="94">
        <f>SUM(E85,E83)</f>
        <v>33447964.5</v>
      </c>
      <c r="F82" s="95">
        <f>SUM(F85,F83)</f>
        <v>36385616</v>
      </c>
      <c r="G82" s="95">
        <f>SUM(G85,G83)</f>
        <v>37519035.5</v>
      </c>
      <c r="H82" s="96">
        <f>SUM(H85,H83)</f>
        <v>38107964</v>
      </c>
    </row>
    <row r="83" spans="1:8" ht="15" customHeight="1" x14ac:dyDescent="0.35">
      <c r="A83" s="97" t="s">
        <v>63</v>
      </c>
      <c r="B83" s="98"/>
      <c r="C83" s="98"/>
      <c r="D83" s="99"/>
      <c r="E83" s="94">
        <v>32876530.5</v>
      </c>
      <c r="F83" s="95">
        <v>34233342</v>
      </c>
      <c r="G83" s="95">
        <v>35371812.5</v>
      </c>
      <c r="H83" s="96">
        <v>35970266</v>
      </c>
    </row>
    <row r="84" spans="1:8" ht="15" customHeight="1" x14ac:dyDescent="0.35">
      <c r="A84" s="97" t="s">
        <v>64</v>
      </c>
      <c r="B84" s="98"/>
      <c r="C84" s="98"/>
      <c r="D84" s="98"/>
      <c r="E84" s="100" t="s">
        <v>9</v>
      </c>
      <c r="F84" s="101" t="s">
        <v>9</v>
      </c>
      <c r="G84" s="101" t="s">
        <v>9</v>
      </c>
      <c r="H84" s="102" t="s">
        <v>9</v>
      </c>
    </row>
    <row r="85" spans="1:8" ht="15" customHeight="1" x14ac:dyDescent="0.35">
      <c r="A85" s="97" t="s">
        <v>65</v>
      </c>
      <c r="B85" s="98"/>
      <c r="C85" s="98"/>
      <c r="D85" s="98"/>
      <c r="E85" s="103">
        <f>SUM(E86:E89)</f>
        <v>571434</v>
      </c>
      <c r="F85" s="104">
        <f>SUM(F86:F89)</f>
        <v>2152274</v>
      </c>
      <c r="G85" s="104">
        <f>SUM(G86:G89)</f>
        <v>2147223</v>
      </c>
      <c r="H85" s="105">
        <f>SUM(H86:H89)</f>
        <v>2137698</v>
      </c>
    </row>
    <row r="86" spans="1:8" ht="15" customHeight="1" x14ac:dyDescent="0.35">
      <c r="A86" s="106" t="s">
        <v>66</v>
      </c>
      <c r="B86" s="107"/>
      <c r="C86" s="107"/>
      <c r="D86" s="108"/>
      <c r="E86" s="100" t="s">
        <v>9</v>
      </c>
      <c r="F86" s="109" t="s">
        <v>9</v>
      </c>
      <c r="G86" s="109" t="s">
        <v>9</v>
      </c>
      <c r="H86" s="102" t="s">
        <v>9</v>
      </c>
    </row>
    <row r="87" spans="1:8" ht="15" customHeight="1" x14ac:dyDescent="0.35">
      <c r="A87" s="110" t="s">
        <v>67</v>
      </c>
      <c r="B87" s="108"/>
      <c r="C87" s="108"/>
      <c r="D87" s="111"/>
      <c r="E87" s="112">
        <v>3319</v>
      </c>
      <c r="F87" s="113">
        <v>1162427</v>
      </c>
      <c r="G87" s="113">
        <v>1161434</v>
      </c>
      <c r="H87" s="114">
        <v>1160450</v>
      </c>
    </row>
    <row r="88" spans="1:8" ht="15" customHeight="1" x14ac:dyDescent="0.35">
      <c r="A88" s="110" t="s">
        <v>68</v>
      </c>
      <c r="B88" s="108"/>
      <c r="C88" s="108"/>
      <c r="D88" s="111"/>
      <c r="E88" s="112">
        <v>66374</v>
      </c>
      <c r="F88" s="115">
        <v>72624</v>
      </c>
      <c r="G88" s="115">
        <v>69502</v>
      </c>
      <c r="H88" s="116">
        <v>61403</v>
      </c>
    </row>
    <row r="89" spans="1:8" ht="15" customHeight="1" x14ac:dyDescent="0.35">
      <c r="A89" s="122" t="s">
        <v>72</v>
      </c>
      <c r="B89" s="117"/>
      <c r="C89" s="117"/>
      <c r="D89" s="138"/>
      <c r="E89" s="125">
        <v>501741</v>
      </c>
      <c r="F89" s="115">
        <v>917223</v>
      </c>
      <c r="G89" s="115">
        <v>916287</v>
      </c>
      <c r="H89" s="116">
        <v>915845</v>
      </c>
    </row>
    <row r="90" spans="1:8" ht="15.75" customHeight="1" thickBot="1" x14ac:dyDescent="0.4">
      <c r="A90" s="126"/>
      <c r="B90" s="127"/>
      <c r="C90" s="127"/>
      <c r="D90" s="128"/>
      <c r="E90" s="129"/>
      <c r="F90" s="130"/>
      <c r="G90" s="130"/>
      <c r="H90" s="131"/>
    </row>
    <row r="91" spans="1:8" ht="15" customHeight="1" x14ac:dyDescent="0.35">
      <c r="A91" s="132" t="s">
        <v>73</v>
      </c>
      <c r="B91" s="6"/>
      <c r="C91" s="6"/>
      <c r="D91" s="6"/>
    </row>
    <row r="92" spans="1:8" ht="15" customHeight="1" x14ac:dyDescent="0.35">
      <c r="A92" s="133" t="s">
        <v>74</v>
      </c>
      <c r="E92" s="134"/>
    </row>
    <row r="95" spans="1:8" ht="15" customHeight="1" x14ac:dyDescent="0.35">
      <c r="A95" s="135" t="s">
        <v>75</v>
      </c>
      <c r="B95" s="135"/>
      <c r="C95" s="135"/>
      <c r="D95" s="135"/>
      <c r="E95" s="136">
        <f>E7-E82</f>
        <v>0</v>
      </c>
      <c r="F95" s="136">
        <f>F7-F82</f>
        <v>0</v>
      </c>
      <c r="G95" s="136">
        <f>G7-G82</f>
        <v>0</v>
      </c>
      <c r="H95" s="136">
        <f>H7-H82</f>
        <v>0</v>
      </c>
    </row>
  </sheetData>
  <mergeCells count="1">
    <mergeCell ref="A2:H2"/>
  </mergeCells>
  <pageMargins left="0.7" right="0.7" top="0.75" bottom="0.75" header="0.3" footer="0.3"/>
  <headerFooter>
    <oddFooter>&amp;L_x000D_&amp;1#&amp;"Calibri"&amp;10&amp;K000000 Interné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51"/>
  </sheetPr>
  <dimension ref="A1:H95"/>
  <sheetViews>
    <sheetView zoomScale="90" zoomScaleNormal="90" workbookViewId="0">
      <selection activeCell="E7" sqref="E7"/>
    </sheetView>
  </sheetViews>
  <sheetFormatPr defaultRowHeight="15" customHeight="1" x14ac:dyDescent="0.35"/>
  <cols>
    <col min="1" max="3" width="9.1796875" style="1"/>
    <col min="4" max="4" width="22.1796875" style="1" customWidth="1"/>
    <col min="5" max="8" width="10.1796875" customWidth="1"/>
    <col min="260" max="260" width="10.7265625" customWidth="1"/>
    <col min="261" max="264" width="10.1796875" customWidth="1"/>
    <col min="516" max="516" width="10.7265625" customWidth="1"/>
    <col min="517" max="520" width="10.1796875" customWidth="1"/>
    <col min="772" max="772" width="10.7265625" customWidth="1"/>
    <col min="773" max="776" width="10.1796875" customWidth="1"/>
    <col min="1028" max="1028" width="10.7265625" customWidth="1"/>
    <col min="1029" max="1032" width="10.1796875" customWidth="1"/>
    <col min="1284" max="1284" width="10.7265625" customWidth="1"/>
    <col min="1285" max="1288" width="10.1796875" customWidth="1"/>
    <col min="1540" max="1540" width="10.7265625" customWidth="1"/>
    <col min="1541" max="1544" width="10.1796875" customWidth="1"/>
    <col min="1796" max="1796" width="10.7265625" customWidth="1"/>
    <col min="1797" max="1800" width="10.1796875" customWidth="1"/>
    <col min="2052" max="2052" width="10.7265625" customWidth="1"/>
    <col min="2053" max="2056" width="10.1796875" customWidth="1"/>
    <col min="2308" max="2308" width="10.7265625" customWidth="1"/>
    <col min="2309" max="2312" width="10.1796875" customWidth="1"/>
    <col min="2564" max="2564" width="10.7265625" customWidth="1"/>
    <col min="2565" max="2568" width="10.1796875" customWidth="1"/>
    <col min="2820" max="2820" width="10.7265625" customWidth="1"/>
    <col min="2821" max="2824" width="10.1796875" customWidth="1"/>
    <col min="3076" max="3076" width="10.7265625" customWidth="1"/>
    <col min="3077" max="3080" width="10.1796875" customWidth="1"/>
    <col min="3332" max="3332" width="10.7265625" customWidth="1"/>
    <col min="3333" max="3336" width="10.1796875" customWidth="1"/>
    <col min="3588" max="3588" width="10.7265625" customWidth="1"/>
    <col min="3589" max="3592" width="10.1796875" customWidth="1"/>
    <col min="3844" max="3844" width="10.7265625" customWidth="1"/>
    <col min="3845" max="3848" width="10.1796875" customWidth="1"/>
    <col min="4100" max="4100" width="10.7265625" customWidth="1"/>
    <col min="4101" max="4104" width="10.1796875" customWidth="1"/>
    <col min="4356" max="4356" width="10.7265625" customWidth="1"/>
    <col min="4357" max="4360" width="10.1796875" customWidth="1"/>
    <col min="4612" max="4612" width="10.7265625" customWidth="1"/>
    <col min="4613" max="4616" width="10.1796875" customWidth="1"/>
    <col min="4868" max="4868" width="10.7265625" customWidth="1"/>
    <col min="4869" max="4872" width="10.1796875" customWidth="1"/>
    <col min="5124" max="5124" width="10.7265625" customWidth="1"/>
    <col min="5125" max="5128" width="10.1796875" customWidth="1"/>
    <col min="5380" max="5380" width="10.7265625" customWidth="1"/>
    <col min="5381" max="5384" width="10.1796875" customWidth="1"/>
    <col min="5636" max="5636" width="10.7265625" customWidth="1"/>
    <col min="5637" max="5640" width="10.1796875" customWidth="1"/>
    <col min="5892" max="5892" width="10.7265625" customWidth="1"/>
    <col min="5893" max="5896" width="10.1796875" customWidth="1"/>
    <col min="6148" max="6148" width="10.7265625" customWidth="1"/>
    <col min="6149" max="6152" width="10.1796875" customWidth="1"/>
    <col min="6404" max="6404" width="10.7265625" customWidth="1"/>
    <col min="6405" max="6408" width="10.1796875" customWidth="1"/>
    <col min="6660" max="6660" width="10.7265625" customWidth="1"/>
    <col min="6661" max="6664" width="10.1796875" customWidth="1"/>
    <col min="6916" max="6916" width="10.7265625" customWidth="1"/>
    <col min="6917" max="6920" width="10.1796875" customWidth="1"/>
    <col min="7172" max="7172" width="10.7265625" customWidth="1"/>
    <col min="7173" max="7176" width="10.1796875" customWidth="1"/>
    <col min="7428" max="7428" width="10.7265625" customWidth="1"/>
    <col min="7429" max="7432" width="10.1796875" customWidth="1"/>
    <col min="7684" max="7684" width="10.7265625" customWidth="1"/>
    <col min="7685" max="7688" width="10.1796875" customWidth="1"/>
    <col min="7940" max="7940" width="10.7265625" customWidth="1"/>
    <col min="7941" max="7944" width="10.1796875" customWidth="1"/>
    <col min="8196" max="8196" width="10.7265625" customWidth="1"/>
    <col min="8197" max="8200" width="10.1796875" customWidth="1"/>
    <col min="8452" max="8452" width="10.7265625" customWidth="1"/>
    <col min="8453" max="8456" width="10.1796875" customWidth="1"/>
    <col min="8708" max="8708" width="10.7265625" customWidth="1"/>
    <col min="8709" max="8712" width="10.1796875" customWidth="1"/>
    <col min="8964" max="8964" width="10.7265625" customWidth="1"/>
    <col min="8965" max="8968" width="10.1796875" customWidth="1"/>
    <col min="9220" max="9220" width="10.7265625" customWidth="1"/>
    <col min="9221" max="9224" width="10.1796875" customWidth="1"/>
    <col min="9476" max="9476" width="10.7265625" customWidth="1"/>
    <col min="9477" max="9480" width="10.1796875" customWidth="1"/>
    <col min="9732" max="9732" width="10.7265625" customWidth="1"/>
    <col min="9733" max="9736" width="10.1796875" customWidth="1"/>
    <col min="9988" max="9988" width="10.7265625" customWidth="1"/>
    <col min="9989" max="9992" width="10.1796875" customWidth="1"/>
    <col min="10244" max="10244" width="10.7265625" customWidth="1"/>
    <col min="10245" max="10248" width="10.1796875" customWidth="1"/>
    <col min="10500" max="10500" width="10.7265625" customWidth="1"/>
    <col min="10501" max="10504" width="10.1796875" customWidth="1"/>
    <col min="10756" max="10756" width="10.7265625" customWidth="1"/>
    <col min="10757" max="10760" width="10.1796875" customWidth="1"/>
    <col min="11012" max="11012" width="10.7265625" customWidth="1"/>
    <col min="11013" max="11016" width="10.1796875" customWidth="1"/>
    <col min="11268" max="11268" width="10.7265625" customWidth="1"/>
    <col min="11269" max="11272" width="10.1796875" customWidth="1"/>
    <col min="11524" max="11524" width="10.7265625" customWidth="1"/>
    <col min="11525" max="11528" width="10.1796875" customWidth="1"/>
    <col min="11780" max="11780" width="10.7265625" customWidth="1"/>
    <col min="11781" max="11784" width="10.1796875" customWidth="1"/>
    <col min="12036" max="12036" width="10.7265625" customWidth="1"/>
    <col min="12037" max="12040" width="10.1796875" customWidth="1"/>
    <col min="12292" max="12292" width="10.7265625" customWidth="1"/>
    <col min="12293" max="12296" width="10.1796875" customWidth="1"/>
    <col min="12548" max="12548" width="10.7265625" customWidth="1"/>
    <col min="12549" max="12552" width="10.1796875" customWidth="1"/>
    <col min="12804" max="12804" width="10.7265625" customWidth="1"/>
    <col min="12805" max="12808" width="10.1796875" customWidth="1"/>
    <col min="13060" max="13060" width="10.7265625" customWidth="1"/>
    <col min="13061" max="13064" width="10.1796875" customWidth="1"/>
    <col min="13316" max="13316" width="10.7265625" customWidth="1"/>
    <col min="13317" max="13320" width="10.1796875" customWidth="1"/>
    <col min="13572" max="13572" width="10.7265625" customWidth="1"/>
    <col min="13573" max="13576" width="10.1796875" customWidth="1"/>
    <col min="13828" max="13828" width="10.7265625" customWidth="1"/>
    <col min="13829" max="13832" width="10.1796875" customWidth="1"/>
    <col min="14084" max="14084" width="10.7265625" customWidth="1"/>
    <col min="14085" max="14088" width="10.1796875" customWidth="1"/>
    <col min="14340" max="14340" width="10.7265625" customWidth="1"/>
    <col min="14341" max="14344" width="10.1796875" customWidth="1"/>
    <col min="14596" max="14596" width="10.7265625" customWidth="1"/>
    <col min="14597" max="14600" width="10.1796875" customWidth="1"/>
    <col min="14852" max="14852" width="10.7265625" customWidth="1"/>
    <col min="14853" max="14856" width="10.1796875" customWidth="1"/>
    <col min="15108" max="15108" width="10.7265625" customWidth="1"/>
    <col min="15109" max="15112" width="10.1796875" customWidth="1"/>
    <col min="15364" max="15364" width="10.7265625" customWidth="1"/>
    <col min="15365" max="15368" width="10.1796875" customWidth="1"/>
    <col min="15620" max="15620" width="10.7265625" customWidth="1"/>
    <col min="15621" max="15624" width="10.1796875" customWidth="1"/>
    <col min="15876" max="15876" width="10.7265625" customWidth="1"/>
    <col min="15877" max="15880" width="10.1796875" customWidth="1"/>
    <col min="16132" max="16132" width="10.7265625" customWidth="1"/>
    <col min="16133" max="16136" width="10.1796875" customWidth="1"/>
  </cols>
  <sheetData>
    <row r="1" spans="1:8" s="3" customFormat="1" ht="11.25" customHeight="1" x14ac:dyDescent="0.2">
      <c r="A1" s="2"/>
      <c r="B1" s="2"/>
      <c r="C1" s="2"/>
      <c r="D1" s="2"/>
    </row>
    <row r="2" spans="1:8" s="5" customFormat="1" ht="15" customHeight="1" x14ac:dyDescent="0.3">
      <c r="A2" s="167" t="s">
        <v>0</v>
      </c>
      <c r="B2" s="167"/>
      <c r="C2" s="167"/>
      <c r="D2" s="167"/>
      <c r="E2" s="167"/>
      <c r="F2" s="167"/>
      <c r="G2" s="167"/>
      <c r="H2" s="167"/>
    </row>
    <row r="3" spans="1:8" s="3" customFormat="1" ht="12" customHeight="1" thickBot="1" x14ac:dyDescent="0.25">
      <c r="A3" s="7"/>
      <c r="B3" s="8"/>
      <c r="C3" s="9"/>
      <c r="D3" s="9"/>
      <c r="H3" s="10" t="s">
        <v>1</v>
      </c>
    </row>
    <row r="4" spans="1:8" s="3" customFormat="1" ht="11.25" customHeight="1" x14ac:dyDescent="0.25">
      <c r="A4" s="11"/>
      <c r="B4" s="12"/>
      <c r="C4" s="12"/>
      <c r="D4" s="12"/>
      <c r="E4" s="13" t="s">
        <v>2</v>
      </c>
      <c r="F4" s="147" t="s">
        <v>3</v>
      </c>
      <c r="G4" s="147" t="s">
        <v>4</v>
      </c>
      <c r="H4" s="15" t="s">
        <v>5</v>
      </c>
    </row>
    <row r="5" spans="1:8" s="3" customFormat="1" ht="12" customHeight="1" thickBot="1" x14ac:dyDescent="0.3">
      <c r="A5" s="17" t="s">
        <v>6</v>
      </c>
      <c r="B5" s="18"/>
      <c r="C5" s="18"/>
      <c r="D5" s="18"/>
      <c r="E5" s="19">
        <v>2011</v>
      </c>
      <c r="F5" s="148">
        <v>2011</v>
      </c>
      <c r="G5" s="148">
        <v>2011</v>
      </c>
      <c r="H5" s="21">
        <v>2011</v>
      </c>
    </row>
    <row r="6" spans="1:8" s="3" customFormat="1" ht="11.25" customHeight="1" x14ac:dyDescent="0.2">
      <c r="A6" s="11"/>
      <c r="B6" s="12"/>
      <c r="C6" s="12"/>
      <c r="D6" s="12"/>
      <c r="E6" s="32"/>
      <c r="F6" s="149"/>
      <c r="G6" s="149"/>
      <c r="H6" s="25"/>
    </row>
    <row r="7" spans="1:8" s="3" customFormat="1" ht="11.25" customHeight="1" x14ac:dyDescent="0.25">
      <c r="A7" s="26" t="s">
        <v>7</v>
      </c>
      <c r="B7" s="27"/>
      <c r="C7" s="27"/>
      <c r="D7" s="28"/>
      <c r="E7" s="139">
        <f>SUM(E11,E26)</f>
        <v>29461007.437748536</v>
      </c>
      <c r="F7" s="150">
        <f>SUM(F11,F26)</f>
        <v>30064399.731284495</v>
      </c>
      <c r="G7" s="150">
        <f>SUM(G11,G26)</f>
        <v>30035194.451053798</v>
      </c>
      <c r="H7" s="31">
        <f>SUM(H11,H26)</f>
        <v>30994247</v>
      </c>
    </row>
    <row r="8" spans="1:8" s="3" customFormat="1" ht="11.25" customHeight="1" x14ac:dyDescent="0.2">
      <c r="A8" s="32" t="s">
        <v>8</v>
      </c>
      <c r="B8" s="27"/>
      <c r="C8" s="27"/>
      <c r="D8" s="27"/>
      <c r="E8" s="151" t="s">
        <v>9</v>
      </c>
      <c r="F8" s="152" t="s">
        <v>9</v>
      </c>
      <c r="G8" s="152" t="s">
        <v>9</v>
      </c>
      <c r="H8" s="35">
        <f>H7/71616101*100</f>
        <v>43.278322286771797</v>
      </c>
    </row>
    <row r="9" spans="1:8" s="3" customFormat="1" ht="12" customHeight="1" thickBot="1" x14ac:dyDescent="0.25">
      <c r="A9" s="32" t="s">
        <v>10</v>
      </c>
      <c r="B9" s="27"/>
      <c r="C9" s="27"/>
      <c r="D9" s="27"/>
      <c r="E9" s="140"/>
      <c r="F9" s="153"/>
      <c r="G9" s="153"/>
      <c r="H9" s="38"/>
    </row>
    <row r="10" spans="1:8" s="3" customFormat="1" ht="11.25" customHeight="1" x14ac:dyDescent="0.25">
      <c r="A10" s="39" t="s">
        <v>11</v>
      </c>
      <c r="B10" s="40"/>
      <c r="C10" s="40"/>
      <c r="D10" s="40"/>
      <c r="E10" s="141"/>
      <c r="F10" s="154"/>
      <c r="G10" s="154"/>
      <c r="H10" s="44"/>
    </row>
    <row r="11" spans="1:8" s="3" customFormat="1" ht="11.25" customHeight="1" x14ac:dyDescent="0.25">
      <c r="A11" s="45" t="s">
        <v>12</v>
      </c>
      <c r="B11" s="46"/>
      <c r="C11" s="46"/>
      <c r="D11" s="47"/>
      <c r="E11" s="142">
        <f>SUM(E13,E19)</f>
        <v>17498279.437748536</v>
      </c>
      <c r="F11" s="155">
        <f>SUM(F13,F19)</f>
        <v>17982339.731284495</v>
      </c>
      <c r="G11" s="155">
        <f>SUM(G13,G19)</f>
        <v>17938497.451053798</v>
      </c>
      <c r="H11" s="50">
        <f>SUM(H13,H19)</f>
        <v>18755736</v>
      </c>
    </row>
    <row r="12" spans="1:8" s="3" customFormat="1" ht="11.25" customHeight="1" x14ac:dyDescent="0.2">
      <c r="A12" s="32"/>
      <c r="B12" s="27"/>
      <c r="C12" s="27"/>
      <c r="D12" s="27"/>
      <c r="E12" s="143"/>
      <c r="F12" s="156"/>
      <c r="G12" s="156"/>
      <c r="H12" s="53"/>
    </row>
    <row r="13" spans="1:8" s="3" customFormat="1" ht="11.25" customHeight="1" x14ac:dyDescent="0.2">
      <c r="A13" s="54" t="s">
        <v>13</v>
      </c>
      <c r="B13" s="55"/>
      <c r="C13" s="55"/>
      <c r="D13" s="56"/>
      <c r="E13" s="144">
        <f>SUM(E14:E17)</f>
        <v>1243013</v>
      </c>
      <c r="F13" s="157">
        <f>SUM(F14:F17)</f>
        <v>1336246</v>
      </c>
      <c r="G13" s="157">
        <f>SUM(G14:G17)</f>
        <v>935831</v>
      </c>
      <c r="H13" s="59">
        <f>SUM(H14:H17)</f>
        <v>1387389</v>
      </c>
    </row>
    <row r="14" spans="1:8" s="3" customFormat="1" ht="11.25" customHeight="1" x14ac:dyDescent="0.2">
      <c r="A14" s="60" t="s">
        <v>14</v>
      </c>
      <c r="B14" s="46"/>
      <c r="C14" s="46"/>
      <c r="D14" s="55"/>
      <c r="E14" s="144">
        <v>63763</v>
      </c>
      <c r="F14" s="157">
        <v>68656</v>
      </c>
      <c r="G14" s="157">
        <v>117771</v>
      </c>
      <c r="H14" s="59">
        <v>100789</v>
      </c>
    </row>
    <row r="15" spans="1:8" s="3" customFormat="1" ht="11.25" customHeight="1" x14ac:dyDescent="0.2">
      <c r="A15" s="60" t="s">
        <v>15</v>
      </c>
      <c r="B15" s="61"/>
      <c r="C15" s="46"/>
      <c r="D15" s="55"/>
      <c r="E15" s="144">
        <v>703833</v>
      </c>
      <c r="F15" s="157">
        <v>792939</v>
      </c>
      <c r="G15" s="157">
        <v>399225</v>
      </c>
      <c r="H15" s="59">
        <v>973173</v>
      </c>
    </row>
    <row r="16" spans="1:8" s="3" customFormat="1" ht="11.25" customHeight="1" x14ac:dyDescent="0.2">
      <c r="A16" s="60" t="s">
        <v>16</v>
      </c>
      <c r="B16" s="46"/>
      <c r="C16" s="46"/>
      <c r="D16" s="55"/>
      <c r="E16" s="144">
        <v>457384</v>
      </c>
      <c r="F16" s="157">
        <v>461099</v>
      </c>
      <c r="G16" s="157">
        <v>408597</v>
      </c>
      <c r="H16" s="59">
        <v>306190</v>
      </c>
    </row>
    <row r="17" spans="1:8" s="3" customFormat="1" ht="11.25" customHeight="1" x14ac:dyDescent="0.2">
      <c r="A17" s="62" t="s">
        <v>17</v>
      </c>
      <c r="B17" s="55"/>
      <c r="C17" s="55"/>
      <c r="D17" s="56"/>
      <c r="E17" s="143">
        <v>18033</v>
      </c>
      <c r="F17" s="156">
        <v>13552</v>
      </c>
      <c r="G17" s="156">
        <v>10238</v>
      </c>
      <c r="H17" s="53">
        <v>7237</v>
      </c>
    </row>
    <row r="18" spans="1:8" s="3" customFormat="1" ht="11.25" customHeight="1" x14ac:dyDescent="0.2">
      <c r="A18" s="32"/>
      <c r="B18" s="27"/>
      <c r="C18" s="27"/>
      <c r="D18" s="27"/>
      <c r="E18" s="143"/>
      <c r="F18" s="156"/>
      <c r="G18" s="156"/>
      <c r="H18" s="53"/>
    </row>
    <row r="19" spans="1:8" s="3" customFormat="1" ht="11.25" customHeight="1" x14ac:dyDescent="0.2">
      <c r="A19" s="54" t="s">
        <v>18</v>
      </c>
      <c r="B19" s="55"/>
      <c r="C19" s="55"/>
      <c r="D19" s="56"/>
      <c r="E19" s="144">
        <f>SUM(E20:E24)</f>
        <v>16255266.437748536</v>
      </c>
      <c r="F19" s="157">
        <f>SUM(F20:F24)</f>
        <v>16646093.731284495</v>
      </c>
      <c r="G19" s="157">
        <f>SUM(G20:G24)</f>
        <v>17002666.451053798</v>
      </c>
      <c r="H19" s="59">
        <f>SUM(H20:H24)</f>
        <v>17368347</v>
      </c>
    </row>
    <row r="20" spans="1:8" s="3" customFormat="1" ht="11.25" customHeight="1" x14ac:dyDescent="0.2">
      <c r="A20" s="60" t="s">
        <v>14</v>
      </c>
      <c r="B20" s="46"/>
      <c r="C20" s="46"/>
      <c r="D20" s="56"/>
      <c r="E20" s="144">
        <v>0</v>
      </c>
      <c r="F20" s="157">
        <v>0</v>
      </c>
      <c r="G20" s="157">
        <v>0</v>
      </c>
      <c r="H20" s="59">
        <v>0</v>
      </c>
    </row>
    <row r="21" spans="1:8" s="3" customFormat="1" ht="11.25" customHeight="1" x14ac:dyDescent="0.2">
      <c r="A21" s="60" t="s">
        <v>15</v>
      </c>
      <c r="B21" s="46"/>
      <c r="C21" s="46"/>
      <c r="D21" s="56"/>
      <c r="E21" s="144">
        <v>14577807.25</v>
      </c>
      <c r="F21" s="157">
        <v>14978939.5</v>
      </c>
      <c r="G21" s="157">
        <v>15283457.75</v>
      </c>
      <c r="H21" s="59">
        <v>15696922</v>
      </c>
    </row>
    <row r="22" spans="1:8" s="3" customFormat="1" ht="11.25" customHeight="1" x14ac:dyDescent="0.2">
      <c r="A22" s="60" t="s">
        <v>16</v>
      </c>
      <c r="B22" s="46"/>
      <c r="C22" s="46"/>
      <c r="D22" s="55"/>
      <c r="E22" s="144">
        <v>1424063</v>
      </c>
      <c r="F22" s="157">
        <v>1421655</v>
      </c>
      <c r="G22" s="157">
        <v>1492167</v>
      </c>
      <c r="H22" s="59">
        <v>1473207</v>
      </c>
    </row>
    <row r="23" spans="1:8" s="3" customFormat="1" ht="11.25" customHeight="1" x14ac:dyDescent="0.2">
      <c r="A23" s="62" t="s">
        <v>17</v>
      </c>
      <c r="B23" s="55"/>
      <c r="C23" s="55"/>
      <c r="D23" s="56"/>
      <c r="E23" s="144">
        <v>120851.18774853554</v>
      </c>
      <c r="F23" s="157">
        <v>117942.23128449544</v>
      </c>
      <c r="G23" s="157">
        <v>103249.7010537982</v>
      </c>
      <c r="H23" s="59">
        <v>84870</v>
      </c>
    </row>
    <row r="24" spans="1:8" s="3" customFormat="1" ht="11.25" customHeight="1" x14ac:dyDescent="0.2">
      <c r="A24" s="62" t="s">
        <v>19</v>
      </c>
      <c r="B24" s="55"/>
      <c r="C24" s="55"/>
      <c r="D24" s="56"/>
      <c r="E24" s="143">
        <v>132545</v>
      </c>
      <c r="F24" s="52">
        <v>127557</v>
      </c>
      <c r="G24" s="52">
        <v>123792</v>
      </c>
      <c r="H24" s="53">
        <v>113348</v>
      </c>
    </row>
    <row r="25" spans="1:8" s="3" customFormat="1" ht="11.25" customHeight="1" x14ac:dyDescent="0.2">
      <c r="A25" s="32"/>
      <c r="B25" s="27"/>
      <c r="C25" s="27"/>
      <c r="D25" s="27"/>
      <c r="E25" s="140"/>
      <c r="F25" s="153"/>
      <c r="G25" s="153"/>
      <c r="H25" s="38"/>
    </row>
    <row r="26" spans="1:8" s="3" customFormat="1" ht="11.25" customHeight="1" x14ac:dyDescent="0.25">
      <c r="A26" s="45" t="s">
        <v>20</v>
      </c>
      <c r="B26" s="46"/>
      <c r="C26" s="46"/>
      <c r="D26" s="47"/>
      <c r="E26" s="142">
        <f>SUM(E28,E34)</f>
        <v>11962728</v>
      </c>
      <c r="F26" s="155">
        <f>SUM(F28,F34)</f>
        <v>12082060</v>
      </c>
      <c r="G26" s="155">
        <f>SUM(G28,G34)</f>
        <v>12096697</v>
      </c>
      <c r="H26" s="50">
        <f>SUM(H28,H34)</f>
        <v>12238511</v>
      </c>
    </row>
    <row r="27" spans="1:8" s="3" customFormat="1" ht="11.25" customHeight="1" x14ac:dyDescent="0.2">
      <c r="A27" s="32"/>
      <c r="B27" s="27"/>
      <c r="C27" s="27"/>
      <c r="D27" s="27"/>
      <c r="E27" s="143"/>
      <c r="F27" s="156"/>
      <c r="G27" s="156"/>
      <c r="H27" s="53"/>
    </row>
    <row r="28" spans="1:8" s="3" customFormat="1" ht="11.25" customHeight="1" x14ac:dyDescent="0.2">
      <c r="A28" s="54" t="s">
        <v>21</v>
      </c>
      <c r="B28" s="55"/>
      <c r="C28" s="55"/>
      <c r="D28" s="56"/>
      <c r="E28" s="144">
        <f>SUM(E29:E33)</f>
        <v>186993</v>
      </c>
      <c r="F28" s="157">
        <f>SUM(F29:F33)</f>
        <v>97988</v>
      </c>
      <c r="G28" s="157">
        <f>SUM(G29:G33)</f>
        <v>81000</v>
      </c>
      <c r="H28" s="59">
        <f>SUM(H29:H33)</f>
        <v>172000</v>
      </c>
    </row>
    <row r="29" spans="1:8" s="3" customFormat="1" ht="11.25" customHeight="1" x14ac:dyDescent="0.2">
      <c r="A29" s="60" t="s">
        <v>14</v>
      </c>
      <c r="B29" s="46"/>
      <c r="C29" s="46"/>
      <c r="D29" s="56"/>
      <c r="E29" s="144">
        <v>0</v>
      </c>
      <c r="F29" s="157">
        <v>0</v>
      </c>
      <c r="G29" s="157">
        <v>0</v>
      </c>
      <c r="H29" s="59">
        <v>0</v>
      </c>
    </row>
    <row r="30" spans="1:8" s="3" customFormat="1" ht="11.25" customHeight="1" x14ac:dyDescent="0.2">
      <c r="A30" s="60" t="s">
        <v>15</v>
      </c>
      <c r="B30" s="61"/>
      <c r="C30" s="46"/>
      <c r="D30" s="56"/>
      <c r="E30" s="144">
        <v>186993</v>
      </c>
      <c r="F30" s="157">
        <v>97988</v>
      </c>
      <c r="G30" s="157">
        <v>81000</v>
      </c>
      <c r="H30" s="59">
        <v>164000</v>
      </c>
    </row>
    <row r="31" spans="1:8" s="3" customFormat="1" ht="11.25" customHeight="1" x14ac:dyDescent="0.2">
      <c r="A31" s="60" t="s">
        <v>16</v>
      </c>
      <c r="B31" s="46"/>
      <c r="C31" s="46"/>
      <c r="D31" s="55"/>
      <c r="E31" s="144">
        <v>0</v>
      </c>
      <c r="F31" s="157">
        <v>0</v>
      </c>
      <c r="G31" s="157">
        <v>0</v>
      </c>
      <c r="H31" s="59">
        <v>8000</v>
      </c>
    </row>
    <row r="32" spans="1:8" s="3" customFormat="1" ht="11.25" customHeight="1" x14ac:dyDescent="0.2">
      <c r="A32" s="62" t="s">
        <v>17</v>
      </c>
      <c r="B32" s="55"/>
      <c r="C32" s="55"/>
      <c r="D32" s="56"/>
      <c r="E32" s="144">
        <v>0</v>
      </c>
      <c r="F32" s="157">
        <v>0</v>
      </c>
      <c r="G32" s="157">
        <v>0</v>
      </c>
      <c r="H32" s="59">
        <v>0</v>
      </c>
    </row>
    <row r="33" spans="1:8" s="3" customFormat="1" ht="11.25" customHeight="1" x14ac:dyDescent="0.2">
      <c r="A33" s="32"/>
      <c r="B33" s="27"/>
      <c r="C33" s="27"/>
      <c r="D33" s="27"/>
      <c r="E33" s="143"/>
      <c r="F33" s="156"/>
      <c r="G33" s="156"/>
      <c r="H33" s="53"/>
    </row>
    <row r="34" spans="1:8" s="3" customFormat="1" ht="11.25" customHeight="1" x14ac:dyDescent="0.2">
      <c r="A34" s="54" t="s">
        <v>22</v>
      </c>
      <c r="B34" s="55"/>
      <c r="C34" s="55"/>
      <c r="D34" s="56"/>
      <c r="E34" s="144">
        <f>SUM(E35:E39)</f>
        <v>11775735</v>
      </c>
      <c r="F34" s="157">
        <f>SUM(F35:F39)</f>
        <v>11984072</v>
      </c>
      <c r="G34" s="157">
        <f>SUM(G35:G39)</f>
        <v>12015697</v>
      </c>
      <c r="H34" s="59">
        <f>SUM(H35:H39)</f>
        <v>12066511</v>
      </c>
    </row>
    <row r="35" spans="1:8" s="3" customFormat="1" ht="11.25" customHeight="1" x14ac:dyDescent="0.2">
      <c r="A35" s="60" t="s">
        <v>14</v>
      </c>
      <c r="B35" s="46"/>
      <c r="C35" s="46"/>
      <c r="D35" s="56"/>
      <c r="E35" s="144">
        <v>0</v>
      </c>
      <c r="F35" s="157">
        <v>0</v>
      </c>
      <c r="G35" s="157">
        <v>0</v>
      </c>
      <c r="H35" s="59">
        <v>0</v>
      </c>
    </row>
    <row r="36" spans="1:8" s="3" customFormat="1" ht="11.25" customHeight="1" x14ac:dyDescent="0.2">
      <c r="A36" s="60" t="s">
        <v>15</v>
      </c>
      <c r="B36" s="46"/>
      <c r="C36" s="46"/>
      <c r="D36" s="56"/>
      <c r="E36" s="144">
        <v>10364024</v>
      </c>
      <c r="F36" s="157">
        <v>10496421</v>
      </c>
      <c r="G36" s="157">
        <v>10581375</v>
      </c>
      <c r="H36" s="59">
        <v>10203225</v>
      </c>
    </row>
    <row r="37" spans="1:8" s="3" customFormat="1" ht="11.25" customHeight="1" x14ac:dyDescent="0.2">
      <c r="A37" s="60" t="s">
        <v>16</v>
      </c>
      <c r="B37" s="46"/>
      <c r="C37" s="46"/>
      <c r="D37" s="55"/>
      <c r="E37" s="144">
        <v>1231337</v>
      </c>
      <c r="F37" s="157">
        <v>1234462</v>
      </c>
      <c r="G37" s="157">
        <v>1184386</v>
      </c>
      <c r="H37" s="59">
        <v>1563679</v>
      </c>
    </row>
    <row r="38" spans="1:8" s="3" customFormat="1" ht="11.25" customHeight="1" x14ac:dyDescent="0.2">
      <c r="A38" s="62" t="s">
        <v>17</v>
      </c>
      <c r="B38" s="55"/>
      <c r="C38" s="55"/>
      <c r="D38" s="56"/>
      <c r="E38" s="144">
        <v>180330</v>
      </c>
      <c r="F38" s="157">
        <v>253145</v>
      </c>
      <c r="G38" s="157">
        <v>249892</v>
      </c>
      <c r="H38" s="59">
        <v>299563</v>
      </c>
    </row>
    <row r="39" spans="1:8" s="3" customFormat="1" ht="11.25" customHeight="1" x14ac:dyDescent="0.2">
      <c r="A39" s="62" t="s">
        <v>19</v>
      </c>
      <c r="B39" s="55"/>
      <c r="C39" s="55"/>
      <c r="D39" s="56"/>
      <c r="E39" s="143">
        <v>44</v>
      </c>
      <c r="F39" s="52">
        <v>44</v>
      </c>
      <c r="G39" s="52">
        <v>44</v>
      </c>
      <c r="H39" s="53">
        <v>44</v>
      </c>
    </row>
    <row r="40" spans="1:8" s="3" customFormat="1" ht="11.25" customHeight="1" x14ac:dyDescent="0.2">
      <c r="A40" s="54"/>
      <c r="B40" s="55"/>
      <c r="C40" s="55"/>
      <c r="D40" s="55"/>
      <c r="E40" s="143"/>
      <c r="F40" s="158"/>
      <c r="G40" s="158"/>
      <c r="H40" s="64"/>
    </row>
    <row r="41" spans="1:8" s="3" customFormat="1" ht="11.25" customHeight="1" x14ac:dyDescent="0.25">
      <c r="A41" s="45" t="s">
        <v>23</v>
      </c>
      <c r="B41" s="65"/>
      <c r="C41" s="65"/>
      <c r="D41" s="47"/>
      <c r="E41" s="142">
        <f>SUM(E13,E28)</f>
        <v>1430006</v>
      </c>
      <c r="F41" s="155">
        <f>SUM(F13,F28)</f>
        <v>1434234</v>
      </c>
      <c r="G41" s="155">
        <f>SUM(G13,G28)</f>
        <v>1016831</v>
      </c>
      <c r="H41" s="50">
        <f>SUM(H13,H28)</f>
        <v>1559389</v>
      </c>
    </row>
    <row r="42" spans="1:8" s="3" customFormat="1" ht="11.25" customHeight="1" x14ac:dyDescent="0.25">
      <c r="A42" s="66" t="s">
        <v>24</v>
      </c>
      <c r="B42" s="28"/>
      <c r="C42" s="28"/>
      <c r="D42" s="67"/>
      <c r="E42" s="144">
        <v>890800</v>
      </c>
      <c r="F42" s="157">
        <v>890800</v>
      </c>
      <c r="G42" s="157">
        <v>480200</v>
      </c>
      <c r="H42" s="59">
        <v>1136900</v>
      </c>
    </row>
    <row r="43" spans="1:8" s="3" customFormat="1" ht="11.25" customHeight="1" x14ac:dyDescent="0.25">
      <c r="A43" s="68"/>
      <c r="B43" s="69"/>
      <c r="C43" s="69"/>
      <c r="D43" s="70"/>
      <c r="E43" s="145"/>
      <c r="F43" s="159"/>
      <c r="G43" s="159"/>
      <c r="H43" s="73"/>
    </row>
    <row r="44" spans="1:8" s="3" customFormat="1" ht="12" customHeight="1" thickBot="1" x14ac:dyDescent="0.3">
      <c r="A44" s="17" t="s">
        <v>25</v>
      </c>
      <c r="B44" s="18"/>
      <c r="C44" s="18"/>
      <c r="D44" s="74"/>
      <c r="E44" s="146">
        <f>SUM(E19,E34)</f>
        <v>28031001.437748536</v>
      </c>
      <c r="F44" s="160">
        <f>SUM(F19,F34)</f>
        <v>28630165.731284495</v>
      </c>
      <c r="G44" s="160">
        <f>SUM(G19,G34)</f>
        <v>29018363.451053798</v>
      </c>
      <c r="H44" s="77">
        <f>SUM(H19,H34)</f>
        <v>29434858</v>
      </c>
    </row>
    <row r="45" spans="1:8" s="3" customFormat="1" ht="11.25" customHeight="1" x14ac:dyDescent="0.25">
      <c r="A45" s="45" t="s">
        <v>26</v>
      </c>
      <c r="B45" s="65"/>
      <c r="C45" s="65"/>
      <c r="D45" s="47"/>
      <c r="E45" s="78"/>
      <c r="F45" s="79"/>
      <c r="G45" s="80"/>
      <c r="H45" s="81"/>
    </row>
    <row r="46" spans="1:8" s="3" customFormat="1" ht="11.25" customHeight="1" x14ac:dyDescent="0.25">
      <c r="A46" s="26" t="s">
        <v>27</v>
      </c>
      <c r="B46" s="28"/>
      <c r="C46" s="65" t="s">
        <v>28</v>
      </c>
      <c r="D46" s="67"/>
      <c r="E46" s="48">
        <f>SUM(E47:E48)</f>
        <v>63763</v>
      </c>
      <c r="F46" s="49">
        <f>SUM(F47:F48)</f>
        <v>68656</v>
      </c>
      <c r="G46" s="49">
        <f>SUM(G47:G48)</f>
        <v>117771</v>
      </c>
      <c r="H46" s="50">
        <f>SUM(H47:H48)</f>
        <v>100789</v>
      </c>
    </row>
    <row r="47" spans="1:8" s="3" customFormat="1" ht="11.25" customHeight="1" x14ac:dyDescent="0.2">
      <c r="A47" s="54" t="s">
        <v>29</v>
      </c>
      <c r="B47" s="55"/>
      <c r="C47" s="55"/>
      <c r="D47" s="56"/>
      <c r="E47" s="51">
        <f>SUM(E14,E29)</f>
        <v>63763</v>
      </c>
      <c r="F47" s="52">
        <f>SUM(F14,F29)</f>
        <v>68656</v>
      </c>
      <c r="G47" s="52">
        <f>SUM(G14,G29)</f>
        <v>117771</v>
      </c>
      <c r="H47" s="53">
        <f>SUM(H14,H29)</f>
        <v>100789</v>
      </c>
    </row>
    <row r="48" spans="1:8" s="3" customFormat="1" ht="11.25" customHeight="1" x14ac:dyDescent="0.2">
      <c r="A48" s="54" t="s">
        <v>30</v>
      </c>
      <c r="B48" s="55"/>
      <c r="C48" s="55"/>
      <c r="D48" s="56"/>
      <c r="E48" s="51">
        <f>SUM(E35,E20)</f>
        <v>0</v>
      </c>
      <c r="F48" s="52">
        <f>SUM(F35,F20)</f>
        <v>0</v>
      </c>
      <c r="G48" s="52">
        <f>SUM(G35,G20)</f>
        <v>0</v>
      </c>
      <c r="H48" s="53">
        <f>SUM(H35,H20)</f>
        <v>0</v>
      </c>
    </row>
    <row r="49" spans="1:8" s="3" customFormat="1" ht="11.25" customHeight="1" x14ac:dyDescent="0.2">
      <c r="A49" s="54" t="s">
        <v>31</v>
      </c>
      <c r="B49" s="55"/>
      <c r="C49" s="55"/>
      <c r="D49" s="56"/>
      <c r="E49" s="51">
        <f>SUM(E14,E20)</f>
        <v>63763</v>
      </c>
      <c r="F49" s="52">
        <f>SUM(F14,F20)</f>
        <v>68656</v>
      </c>
      <c r="G49" s="52">
        <f>SUM(G14,G20)</f>
        <v>117771</v>
      </c>
      <c r="H49" s="53">
        <f>SUM(H14,H20)</f>
        <v>100789</v>
      </c>
    </row>
    <row r="50" spans="1:8" s="3" customFormat="1" ht="11.25" customHeight="1" x14ac:dyDescent="0.2">
      <c r="A50" s="54" t="s">
        <v>32</v>
      </c>
      <c r="B50" s="55"/>
      <c r="C50" s="55"/>
      <c r="D50" s="56"/>
      <c r="E50" s="51">
        <f>SUM(E29,E35)</f>
        <v>0</v>
      </c>
      <c r="F50" s="52">
        <f>SUM(F29,F35)</f>
        <v>0</v>
      </c>
      <c r="G50" s="52">
        <f>SUM(G29,G35)</f>
        <v>0</v>
      </c>
      <c r="H50" s="53">
        <f>SUM(H29,H35)</f>
        <v>0</v>
      </c>
    </row>
    <row r="51" spans="1:8" s="3" customFormat="1" ht="11.25" customHeight="1" x14ac:dyDescent="0.25">
      <c r="A51" s="26"/>
      <c r="B51" s="28"/>
      <c r="C51" s="28"/>
      <c r="D51" s="67"/>
      <c r="E51" s="71"/>
      <c r="F51" s="72"/>
      <c r="G51" s="72"/>
      <c r="H51" s="73"/>
    </row>
    <row r="52" spans="1:8" s="3" customFormat="1" ht="11.25" customHeight="1" x14ac:dyDescent="0.25">
      <c r="A52" s="45" t="s">
        <v>33</v>
      </c>
      <c r="B52" s="65"/>
      <c r="C52" s="65" t="s">
        <v>34</v>
      </c>
      <c r="D52" s="47"/>
      <c r="E52" s="48">
        <f>SUM(E53:E54)</f>
        <v>25832657.25</v>
      </c>
      <c r="F52" s="49">
        <f>SUM(F53:F54)</f>
        <v>26366287.5</v>
      </c>
      <c r="G52" s="49">
        <f>SUM(G53:G54)</f>
        <v>26345057.75</v>
      </c>
      <c r="H52" s="50">
        <f>SUM(H53:H54)</f>
        <v>27037320</v>
      </c>
    </row>
    <row r="53" spans="1:8" s="3" customFormat="1" ht="11.25" customHeight="1" x14ac:dyDescent="0.25">
      <c r="A53" s="54" t="s">
        <v>35</v>
      </c>
      <c r="B53" s="55"/>
      <c r="C53" s="82"/>
      <c r="D53" s="56"/>
      <c r="E53" s="51">
        <f>SUM(E15,E30)</f>
        <v>890826</v>
      </c>
      <c r="F53" s="52">
        <f>SUM(F15,F30)</f>
        <v>890927</v>
      </c>
      <c r="G53" s="52">
        <f>SUM(G15,G30)</f>
        <v>480225</v>
      </c>
      <c r="H53" s="53">
        <f>SUM(H15,H30)</f>
        <v>1137173</v>
      </c>
    </row>
    <row r="54" spans="1:8" s="3" customFormat="1" ht="11.25" customHeight="1" x14ac:dyDescent="0.25">
      <c r="A54" s="54" t="s">
        <v>36</v>
      </c>
      <c r="B54" s="55"/>
      <c r="C54" s="82"/>
      <c r="D54" s="56"/>
      <c r="E54" s="51">
        <f>SUM(E21,E36)</f>
        <v>24941831.25</v>
      </c>
      <c r="F54" s="52">
        <f>SUM(F21,F36)</f>
        <v>25475360.5</v>
      </c>
      <c r="G54" s="52">
        <f>SUM(G21,G36)</f>
        <v>25864832.75</v>
      </c>
      <c r="H54" s="53">
        <f>SUM(H21,H36)</f>
        <v>25900147</v>
      </c>
    </row>
    <row r="55" spans="1:8" s="3" customFormat="1" ht="11.25" customHeight="1" x14ac:dyDescent="0.25">
      <c r="A55" s="54" t="s">
        <v>37</v>
      </c>
      <c r="B55" s="55"/>
      <c r="C55" s="82"/>
      <c r="D55" s="56"/>
      <c r="E55" s="51">
        <f>SUM(E15,E21)</f>
        <v>15281640.25</v>
      </c>
      <c r="F55" s="52">
        <f>SUM(F15,F21)</f>
        <v>15771878.5</v>
      </c>
      <c r="G55" s="52">
        <f>SUM(G15,G21)</f>
        <v>15682682.75</v>
      </c>
      <c r="H55" s="53">
        <f>SUM(H15,H21)</f>
        <v>16670095</v>
      </c>
    </row>
    <row r="56" spans="1:8" s="3" customFormat="1" ht="11.25" customHeight="1" x14ac:dyDescent="0.25">
      <c r="A56" s="54" t="s">
        <v>38</v>
      </c>
      <c r="B56" s="55"/>
      <c r="C56" s="82"/>
      <c r="D56" s="83"/>
      <c r="E56" s="51">
        <f>SUM(E30,E36)</f>
        <v>10551017</v>
      </c>
      <c r="F56" s="52">
        <f>SUM(F30,F36)</f>
        <v>10594409</v>
      </c>
      <c r="G56" s="52">
        <f>SUM(G30,G36)</f>
        <v>10662375</v>
      </c>
      <c r="H56" s="53">
        <f>SUM(H30,H36)</f>
        <v>10367225</v>
      </c>
    </row>
    <row r="57" spans="1:8" s="3" customFormat="1" ht="11.25" customHeight="1" x14ac:dyDescent="0.25">
      <c r="A57" s="84"/>
      <c r="B57" s="85"/>
      <c r="C57" s="28"/>
      <c r="D57" s="67"/>
      <c r="E57" s="71"/>
      <c r="F57" s="72"/>
      <c r="G57" s="72"/>
      <c r="H57" s="73"/>
    </row>
    <row r="58" spans="1:8" s="3" customFormat="1" ht="11.25" customHeight="1" x14ac:dyDescent="0.25">
      <c r="A58" s="26" t="s">
        <v>39</v>
      </c>
      <c r="B58" s="28"/>
      <c r="C58" s="65" t="s">
        <v>40</v>
      </c>
      <c r="D58" s="67"/>
      <c r="E58" s="48">
        <f>SUM(E59:E60)</f>
        <v>3564587.1877485355</v>
      </c>
      <c r="F58" s="49">
        <f>SUM(F59:F60)</f>
        <v>3629456.2312844954</v>
      </c>
      <c r="G58" s="49">
        <f>SUM(G59:G60)</f>
        <v>3572365.7010537982</v>
      </c>
      <c r="H58" s="50">
        <f>SUM(H59:H60)</f>
        <v>3856138</v>
      </c>
    </row>
    <row r="59" spans="1:8" s="3" customFormat="1" ht="11.25" customHeight="1" x14ac:dyDescent="0.2">
      <c r="A59" s="54" t="s">
        <v>41</v>
      </c>
      <c r="B59" s="55"/>
      <c r="C59" s="55"/>
      <c r="D59" s="56"/>
      <c r="E59" s="51">
        <f t="shared" ref="E59:H62" si="0">E65+E71+E77</f>
        <v>475417</v>
      </c>
      <c r="F59" s="52">
        <f t="shared" si="0"/>
        <v>474651</v>
      </c>
      <c r="G59" s="52">
        <f t="shared" si="0"/>
        <v>418835</v>
      </c>
      <c r="H59" s="53">
        <f t="shared" si="0"/>
        <v>321427</v>
      </c>
    </row>
    <row r="60" spans="1:8" s="3" customFormat="1" ht="11.25" customHeight="1" x14ac:dyDescent="0.2">
      <c r="A60" s="54" t="s">
        <v>42</v>
      </c>
      <c r="B60" s="55"/>
      <c r="C60" s="55"/>
      <c r="D60" s="56"/>
      <c r="E60" s="51">
        <f t="shared" si="0"/>
        <v>3089170.1877485355</v>
      </c>
      <c r="F60" s="52">
        <f t="shared" si="0"/>
        <v>3154805.2312844954</v>
      </c>
      <c r="G60" s="52">
        <f t="shared" si="0"/>
        <v>3153530.7010537982</v>
      </c>
      <c r="H60" s="53">
        <f t="shared" si="0"/>
        <v>3534711</v>
      </c>
    </row>
    <row r="61" spans="1:8" s="3" customFormat="1" ht="11.25" customHeight="1" x14ac:dyDescent="0.2">
      <c r="A61" s="54" t="s">
        <v>43</v>
      </c>
      <c r="B61" s="55"/>
      <c r="C61" s="55"/>
      <c r="D61" s="56"/>
      <c r="E61" s="51">
        <f t="shared" si="0"/>
        <v>2152876.1877485355</v>
      </c>
      <c r="F61" s="52">
        <f t="shared" si="0"/>
        <v>2141805.2312844954</v>
      </c>
      <c r="G61" s="52">
        <f t="shared" si="0"/>
        <v>2138043.7010537982</v>
      </c>
      <c r="H61" s="53">
        <f t="shared" si="0"/>
        <v>1984852</v>
      </c>
    </row>
    <row r="62" spans="1:8" s="3" customFormat="1" ht="11.25" customHeight="1" x14ac:dyDescent="0.2">
      <c r="A62" s="54" t="s">
        <v>44</v>
      </c>
      <c r="B62" s="55"/>
      <c r="C62" s="55"/>
      <c r="D62" s="56"/>
      <c r="E62" s="51">
        <f t="shared" si="0"/>
        <v>1411711</v>
      </c>
      <c r="F62" s="52">
        <f t="shared" si="0"/>
        <v>1487651</v>
      </c>
      <c r="G62" s="52">
        <f t="shared" si="0"/>
        <v>1434322</v>
      </c>
      <c r="H62" s="53">
        <f t="shared" si="0"/>
        <v>1871286</v>
      </c>
    </row>
    <row r="63" spans="1:8" s="3" customFormat="1" ht="11.25" customHeight="1" x14ac:dyDescent="0.2">
      <c r="A63" s="84"/>
      <c r="B63" s="85"/>
      <c r="C63" s="85"/>
      <c r="D63" s="70"/>
      <c r="E63" s="71"/>
      <c r="F63" s="72"/>
      <c r="G63" s="72"/>
      <c r="H63" s="73"/>
    </row>
    <row r="64" spans="1:8" s="3" customFormat="1" ht="11.25" customHeight="1" x14ac:dyDescent="0.25">
      <c r="A64" s="45" t="s">
        <v>45</v>
      </c>
      <c r="B64" s="65"/>
      <c r="C64" s="65" t="s">
        <v>46</v>
      </c>
      <c r="D64" s="47"/>
      <c r="E64" s="48">
        <f>SUM(E65:E66)</f>
        <v>3112784</v>
      </c>
      <c r="F64" s="49">
        <f>SUM(F65:F66)</f>
        <v>3117216</v>
      </c>
      <c r="G64" s="49">
        <f>SUM(G65:G66)</f>
        <v>3085150</v>
      </c>
      <c r="H64" s="50">
        <f>SUM(H65:H66)</f>
        <v>3351076</v>
      </c>
    </row>
    <row r="65" spans="1:8" s="3" customFormat="1" ht="11.25" customHeight="1" x14ac:dyDescent="0.25">
      <c r="A65" s="54" t="s">
        <v>47</v>
      </c>
      <c r="B65" s="55"/>
      <c r="C65" s="82"/>
      <c r="D65" s="55"/>
      <c r="E65" s="51">
        <f>SUM(E16,E31)</f>
        <v>457384</v>
      </c>
      <c r="F65" s="52">
        <f>SUM(F16,F31)</f>
        <v>461099</v>
      </c>
      <c r="G65" s="52">
        <f>SUM(G16,G31)</f>
        <v>408597</v>
      </c>
      <c r="H65" s="53">
        <f>SUM(H16,H31)</f>
        <v>314190</v>
      </c>
    </row>
    <row r="66" spans="1:8" s="3" customFormat="1" ht="11.25" customHeight="1" x14ac:dyDescent="0.25">
      <c r="A66" s="54" t="s">
        <v>48</v>
      </c>
      <c r="B66" s="55"/>
      <c r="C66" s="82"/>
      <c r="D66" s="55"/>
      <c r="E66" s="51">
        <f>SUM(E22,E37)</f>
        <v>2655400</v>
      </c>
      <c r="F66" s="52">
        <f>SUM(F22,F37)</f>
        <v>2656117</v>
      </c>
      <c r="G66" s="52">
        <f>SUM(G22,G37)</f>
        <v>2676553</v>
      </c>
      <c r="H66" s="53">
        <f>SUM(H22,H37)</f>
        <v>3036886</v>
      </c>
    </row>
    <row r="67" spans="1:8" s="3" customFormat="1" ht="11.25" customHeight="1" x14ac:dyDescent="0.25">
      <c r="A67" s="54" t="s">
        <v>49</v>
      </c>
      <c r="B67" s="55"/>
      <c r="C67" s="82"/>
      <c r="D67" s="55"/>
      <c r="E67" s="51">
        <f>SUM(E16,E22)</f>
        <v>1881447</v>
      </c>
      <c r="F67" s="52">
        <f>SUM(F16,F22)</f>
        <v>1882754</v>
      </c>
      <c r="G67" s="52">
        <f>SUM(G16,G22)</f>
        <v>1900764</v>
      </c>
      <c r="H67" s="53">
        <f>SUM(H16,H22)</f>
        <v>1779397</v>
      </c>
    </row>
    <row r="68" spans="1:8" s="3" customFormat="1" ht="11.25" customHeight="1" x14ac:dyDescent="0.25">
      <c r="A68" s="54" t="s">
        <v>50</v>
      </c>
      <c r="B68" s="55"/>
      <c r="C68" s="82"/>
      <c r="D68" s="55"/>
      <c r="E68" s="51">
        <f>SUM(E31,E37)</f>
        <v>1231337</v>
      </c>
      <c r="F68" s="52">
        <f>SUM(F31,F37)</f>
        <v>1234462</v>
      </c>
      <c r="G68" s="52">
        <f>SUM(G31,G37)</f>
        <v>1184386</v>
      </c>
      <c r="H68" s="53">
        <f>SUM(H31,H37)</f>
        <v>1571679</v>
      </c>
    </row>
    <row r="69" spans="1:8" s="3" customFormat="1" ht="11.25" customHeight="1" x14ac:dyDescent="0.25">
      <c r="A69" s="68"/>
      <c r="B69" s="69"/>
      <c r="C69" s="69"/>
      <c r="D69" s="70" t="s">
        <v>51</v>
      </c>
      <c r="E69" s="71"/>
      <c r="F69" s="72"/>
      <c r="G69" s="72"/>
      <c r="H69" s="73"/>
    </row>
    <row r="70" spans="1:8" s="3" customFormat="1" ht="11.25" customHeight="1" x14ac:dyDescent="0.25">
      <c r="A70" s="45" t="s">
        <v>52</v>
      </c>
      <c r="B70" s="65"/>
      <c r="C70" s="65"/>
      <c r="D70" s="47"/>
      <c r="E70" s="48">
        <f>SUM(E71:E72)</f>
        <v>319214.18774853554</v>
      </c>
      <c r="F70" s="49">
        <f>SUM(F71:F72)</f>
        <v>384639.23128449544</v>
      </c>
      <c r="G70" s="49">
        <f>SUM(G71:G72)</f>
        <v>363379.7010537982</v>
      </c>
      <c r="H70" s="50">
        <f>SUM(H71:H72)</f>
        <v>391670</v>
      </c>
    </row>
    <row r="71" spans="1:8" s="3" customFormat="1" ht="11.25" customHeight="1" x14ac:dyDescent="0.25">
      <c r="A71" s="54" t="s">
        <v>53</v>
      </c>
      <c r="B71" s="55"/>
      <c r="C71" s="82"/>
      <c r="D71" s="55"/>
      <c r="E71" s="51">
        <f>SUM(E17,E32)</f>
        <v>18033</v>
      </c>
      <c r="F71" s="52">
        <f>SUM(F17,F32)</f>
        <v>13552</v>
      </c>
      <c r="G71" s="52">
        <f>SUM(G17,G32)</f>
        <v>10238</v>
      </c>
      <c r="H71" s="53">
        <f>SUM(H17,H32)</f>
        <v>7237</v>
      </c>
    </row>
    <row r="72" spans="1:8" s="3" customFormat="1" ht="11.25" customHeight="1" x14ac:dyDescent="0.25">
      <c r="A72" s="54" t="s">
        <v>54</v>
      </c>
      <c r="B72" s="55"/>
      <c r="C72" s="82"/>
      <c r="D72" s="55"/>
      <c r="E72" s="51">
        <f>SUM(E23,E38)</f>
        <v>301181.18774853554</v>
      </c>
      <c r="F72" s="52">
        <f>SUM(F23,F38)</f>
        <v>371087.23128449544</v>
      </c>
      <c r="G72" s="52">
        <f>SUM(G23,G38)</f>
        <v>353141.7010537982</v>
      </c>
      <c r="H72" s="53">
        <f>SUM(H23,H38)</f>
        <v>384433</v>
      </c>
    </row>
    <row r="73" spans="1:8" s="3" customFormat="1" ht="11.25" customHeight="1" x14ac:dyDescent="0.25">
      <c r="A73" s="54" t="s">
        <v>55</v>
      </c>
      <c r="B73" s="55"/>
      <c r="C73" s="82"/>
      <c r="D73" s="55"/>
      <c r="E73" s="51">
        <f>SUM(E17,E23)</f>
        <v>138884.18774853554</v>
      </c>
      <c r="F73" s="52">
        <f>SUM(F17,F23)</f>
        <v>131494.23128449544</v>
      </c>
      <c r="G73" s="52">
        <f>SUM(G17,G23)</f>
        <v>113487.7010537982</v>
      </c>
      <c r="H73" s="53">
        <f>SUM(H17,H23)</f>
        <v>92107</v>
      </c>
    </row>
    <row r="74" spans="1:8" s="3" customFormat="1" ht="11.25" customHeight="1" x14ac:dyDescent="0.25">
      <c r="A74" s="54" t="s">
        <v>56</v>
      </c>
      <c r="B74" s="55"/>
      <c r="C74" s="82"/>
      <c r="D74" s="55"/>
      <c r="E74" s="51">
        <f>E32+E38</f>
        <v>180330</v>
      </c>
      <c r="F74" s="52">
        <f>F32+F38</f>
        <v>253145</v>
      </c>
      <c r="G74" s="52">
        <f>G32+G38</f>
        <v>249892</v>
      </c>
      <c r="H74" s="53">
        <f>H32+H38</f>
        <v>299563</v>
      </c>
    </row>
    <row r="75" spans="1:8" s="3" customFormat="1" ht="11.25" customHeight="1" x14ac:dyDescent="0.25">
      <c r="A75" s="32"/>
      <c r="B75" s="27"/>
      <c r="C75" s="28"/>
      <c r="D75" s="27"/>
      <c r="E75" s="36"/>
      <c r="F75" s="37"/>
      <c r="G75" s="37"/>
      <c r="H75" s="38"/>
    </row>
    <row r="76" spans="1:8" s="3" customFormat="1" ht="11.25" customHeight="1" x14ac:dyDescent="0.25">
      <c r="A76" s="45" t="s">
        <v>57</v>
      </c>
      <c r="B76" s="65"/>
      <c r="C76" s="65"/>
      <c r="D76" s="47"/>
      <c r="E76" s="48">
        <f>SUM(E77:E78)</f>
        <v>132589</v>
      </c>
      <c r="F76" s="49">
        <f>SUM(F77:F78)</f>
        <v>127601</v>
      </c>
      <c r="G76" s="49">
        <f>SUM(G77:G78)</f>
        <v>123836</v>
      </c>
      <c r="H76" s="50">
        <f>SUM(H77:H78)</f>
        <v>113392</v>
      </c>
    </row>
    <row r="77" spans="1:8" s="3" customFormat="1" ht="11.25" customHeight="1" x14ac:dyDescent="0.25">
      <c r="A77" s="54" t="s">
        <v>58</v>
      </c>
      <c r="B77" s="55"/>
      <c r="C77" s="82"/>
      <c r="D77" s="55"/>
      <c r="E77" s="51"/>
      <c r="F77" s="52"/>
      <c r="G77" s="52"/>
      <c r="H77" s="53"/>
    </row>
    <row r="78" spans="1:8" s="3" customFormat="1" ht="11.25" customHeight="1" x14ac:dyDescent="0.25">
      <c r="A78" s="54" t="s">
        <v>59</v>
      </c>
      <c r="B78" s="55"/>
      <c r="C78" s="82"/>
      <c r="D78" s="55"/>
      <c r="E78" s="51">
        <f>E24+E39</f>
        <v>132589</v>
      </c>
      <c r="F78" s="52">
        <f>F24+F39</f>
        <v>127601</v>
      </c>
      <c r="G78" s="52">
        <f>G24+G39</f>
        <v>123836</v>
      </c>
      <c r="H78" s="53">
        <f>H24+H39</f>
        <v>113392</v>
      </c>
    </row>
    <row r="79" spans="1:8" ht="15" customHeight="1" x14ac:dyDescent="0.35">
      <c r="A79" s="54" t="s">
        <v>60</v>
      </c>
      <c r="B79" s="55"/>
      <c r="C79" s="82"/>
      <c r="D79" s="55"/>
      <c r="E79" s="51">
        <f>E24</f>
        <v>132545</v>
      </c>
      <c r="F79" s="52">
        <f>F24</f>
        <v>127557</v>
      </c>
      <c r="G79" s="52">
        <f>G24</f>
        <v>123792</v>
      </c>
      <c r="H79" s="53">
        <f>H24</f>
        <v>113348</v>
      </c>
    </row>
    <row r="80" spans="1:8" ht="15" customHeight="1" x14ac:dyDescent="0.35">
      <c r="A80" s="54" t="s">
        <v>61</v>
      </c>
      <c r="B80" s="55"/>
      <c r="C80" s="82"/>
      <c r="D80" s="55"/>
      <c r="E80" s="51">
        <f>E39</f>
        <v>44</v>
      </c>
      <c r="F80" s="52">
        <f>F39</f>
        <v>44</v>
      </c>
      <c r="G80" s="52">
        <f>G39</f>
        <v>44</v>
      </c>
      <c r="H80" s="53">
        <f>H39</f>
        <v>44</v>
      </c>
    </row>
    <row r="81" spans="1:8" ht="15.75" customHeight="1" thickBot="1" x14ac:dyDescent="0.4">
      <c r="A81" s="86"/>
      <c r="B81" s="87"/>
      <c r="C81" s="87"/>
      <c r="D81" s="87"/>
      <c r="E81" s="88"/>
      <c r="F81" s="89"/>
      <c r="G81" s="89"/>
      <c r="H81" s="90"/>
    </row>
    <row r="82" spans="1:8" ht="15" customHeight="1" x14ac:dyDescent="0.35">
      <c r="A82" s="91" t="s">
        <v>62</v>
      </c>
      <c r="B82" s="92"/>
      <c r="C82" s="92"/>
      <c r="D82" s="93"/>
      <c r="E82" s="94">
        <f>SUM(E85,E83)</f>
        <v>29461007.437748536</v>
      </c>
      <c r="F82" s="95">
        <f>SUM(F85,F83)</f>
        <v>30064399.731284495</v>
      </c>
      <c r="G82" s="95">
        <f>SUM(G85,G83)</f>
        <v>30035194.451053798</v>
      </c>
      <c r="H82" s="96">
        <f>SUM(H85,H83)</f>
        <v>30994247</v>
      </c>
    </row>
    <row r="83" spans="1:8" ht="15" customHeight="1" x14ac:dyDescent="0.35">
      <c r="A83" s="97" t="s">
        <v>63</v>
      </c>
      <c r="B83" s="98"/>
      <c r="C83" s="98"/>
      <c r="D83" s="99"/>
      <c r="E83" s="94">
        <v>29367152.437748536</v>
      </c>
      <c r="F83" s="95">
        <v>29967794.731284495</v>
      </c>
      <c r="G83" s="95">
        <v>29932643.451053798</v>
      </c>
      <c r="H83" s="96">
        <v>30889762</v>
      </c>
    </row>
    <row r="84" spans="1:8" ht="15" customHeight="1" x14ac:dyDescent="0.35">
      <c r="A84" s="97" t="s">
        <v>64</v>
      </c>
      <c r="B84" s="98"/>
      <c r="C84" s="98"/>
      <c r="D84" s="98"/>
      <c r="E84" s="100" t="s">
        <v>9</v>
      </c>
      <c r="F84" s="101" t="s">
        <v>9</v>
      </c>
      <c r="G84" s="101" t="s">
        <v>9</v>
      </c>
      <c r="H84" s="102" t="s">
        <v>9</v>
      </c>
    </row>
    <row r="85" spans="1:8" ht="15" customHeight="1" x14ac:dyDescent="0.35">
      <c r="A85" s="97" t="s">
        <v>65</v>
      </c>
      <c r="B85" s="98"/>
      <c r="C85" s="98"/>
      <c r="D85" s="98"/>
      <c r="E85" s="103">
        <f>SUM(E86:E89)</f>
        <v>93855</v>
      </c>
      <c r="F85" s="104">
        <f>SUM(F86:F89)</f>
        <v>96605</v>
      </c>
      <c r="G85" s="104">
        <f>SUM(G86:G89)</f>
        <v>102551</v>
      </c>
      <c r="H85" s="105">
        <f>SUM(H86:H89)</f>
        <v>104485</v>
      </c>
    </row>
    <row r="86" spans="1:8" ht="15" customHeight="1" x14ac:dyDescent="0.35">
      <c r="A86" s="106" t="s">
        <v>66</v>
      </c>
      <c r="B86" s="107"/>
      <c r="C86" s="107"/>
      <c r="D86" s="108"/>
      <c r="E86" s="100" t="s">
        <v>9</v>
      </c>
      <c r="F86" s="109" t="s">
        <v>9</v>
      </c>
      <c r="G86" s="109" t="s">
        <v>9</v>
      </c>
      <c r="H86" s="102" t="s">
        <v>9</v>
      </c>
    </row>
    <row r="87" spans="1:8" ht="15" customHeight="1" x14ac:dyDescent="0.35">
      <c r="A87" s="110" t="s">
        <v>67</v>
      </c>
      <c r="B87" s="108"/>
      <c r="C87" s="108"/>
      <c r="D87" s="111"/>
      <c r="E87" s="112">
        <v>14632</v>
      </c>
      <c r="F87" s="113">
        <v>17621</v>
      </c>
      <c r="G87" s="113">
        <v>19724</v>
      </c>
      <c r="H87" s="114">
        <v>20385</v>
      </c>
    </row>
    <row r="88" spans="1:8" ht="15" customHeight="1" x14ac:dyDescent="0.35">
      <c r="A88" s="110" t="s">
        <v>68</v>
      </c>
      <c r="B88" s="108"/>
      <c r="C88" s="108"/>
      <c r="D88" s="111"/>
      <c r="E88" s="112">
        <v>66863</v>
      </c>
      <c r="F88" s="115">
        <v>67645</v>
      </c>
      <c r="G88" s="115">
        <v>72915</v>
      </c>
      <c r="H88" s="116">
        <v>75527</v>
      </c>
    </row>
    <row r="89" spans="1:8" ht="15" customHeight="1" x14ac:dyDescent="0.35">
      <c r="A89" s="122" t="s">
        <v>72</v>
      </c>
      <c r="B89" s="117"/>
      <c r="C89" s="117"/>
      <c r="D89" s="138"/>
      <c r="E89" s="125">
        <v>12360</v>
      </c>
      <c r="F89" s="115">
        <v>11339</v>
      </c>
      <c r="G89" s="115">
        <v>9912</v>
      </c>
      <c r="H89" s="116">
        <v>8573</v>
      </c>
    </row>
    <row r="90" spans="1:8" ht="15.75" customHeight="1" thickBot="1" x14ac:dyDescent="0.4">
      <c r="A90" s="126"/>
      <c r="B90" s="127"/>
      <c r="C90" s="127"/>
      <c r="D90" s="128"/>
      <c r="E90" s="129"/>
      <c r="F90" s="130"/>
      <c r="G90" s="130"/>
      <c r="H90" s="131"/>
    </row>
    <row r="91" spans="1:8" ht="15" customHeight="1" x14ac:dyDescent="0.35">
      <c r="A91" s="132" t="s">
        <v>73</v>
      </c>
      <c r="B91" s="6"/>
      <c r="C91" s="6"/>
      <c r="D91" s="6"/>
    </row>
    <row r="92" spans="1:8" ht="15" customHeight="1" x14ac:dyDescent="0.35">
      <c r="A92" s="133" t="s">
        <v>74</v>
      </c>
      <c r="E92" s="134"/>
    </row>
    <row r="95" spans="1:8" ht="15" customHeight="1" x14ac:dyDescent="0.35">
      <c r="A95" s="135" t="s">
        <v>75</v>
      </c>
      <c r="B95" s="135"/>
      <c r="C95" s="135"/>
      <c r="D95" s="135"/>
      <c r="E95" s="136">
        <f>E7-E82</f>
        <v>0</v>
      </c>
      <c r="F95" s="136">
        <f>F7-F82</f>
        <v>0</v>
      </c>
      <c r="G95" s="136">
        <f>G7-G82</f>
        <v>0</v>
      </c>
      <c r="H95" s="136">
        <f>H7-H82</f>
        <v>0</v>
      </c>
    </row>
  </sheetData>
  <mergeCells count="1">
    <mergeCell ref="A2:H2"/>
  </mergeCells>
  <pageMargins left="0.7" right="0.7" top="0.75" bottom="0.75" header="0.3" footer="0.3"/>
  <headerFooter>
    <oddFooter>&amp;L_x000D_&amp;1#&amp;"Calibri"&amp;10&amp;K000000 Interné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51"/>
  </sheetPr>
  <dimension ref="A1:J95"/>
  <sheetViews>
    <sheetView zoomScale="90" zoomScaleNormal="90" workbookViewId="0">
      <selection activeCell="E7" sqref="E7"/>
    </sheetView>
  </sheetViews>
  <sheetFormatPr defaultRowHeight="15" customHeight="1" x14ac:dyDescent="0.35"/>
  <cols>
    <col min="1" max="3" width="9.1796875" style="1"/>
    <col min="4" max="4" width="19.81640625" style="1" customWidth="1"/>
    <col min="5" max="8" width="10.1796875" customWidth="1"/>
    <col min="260" max="260" width="10.7265625" customWidth="1"/>
    <col min="261" max="264" width="10.1796875" customWidth="1"/>
    <col min="516" max="516" width="10.7265625" customWidth="1"/>
    <col min="517" max="520" width="10.1796875" customWidth="1"/>
    <col min="772" max="772" width="10.7265625" customWidth="1"/>
    <col min="773" max="776" width="10.1796875" customWidth="1"/>
    <col min="1028" max="1028" width="10.7265625" customWidth="1"/>
    <col min="1029" max="1032" width="10.1796875" customWidth="1"/>
    <col min="1284" max="1284" width="10.7265625" customWidth="1"/>
    <col min="1285" max="1288" width="10.1796875" customWidth="1"/>
    <col min="1540" max="1540" width="10.7265625" customWidth="1"/>
    <col min="1541" max="1544" width="10.1796875" customWidth="1"/>
    <col min="1796" max="1796" width="10.7265625" customWidth="1"/>
    <col min="1797" max="1800" width="10.1796875" customWidth="1"/>
    <col min="2052" max="2052" width="10.7265625" customWidth="1"/>
    <col min="2053" max="2056" width="10.1796875" customWidth="1"/>
    <col min="2308" max="2308" width="10.7265625" customWidth="1"/>
    <col min="2309" max="2312" width="10.1796875" customWidth="1"/>
    <col min="2564" max="2564" width="10.7265625" customWidth="1"/>
    <col min="2565" max="2568" width="10.1796875" customWidth="1"/>
    <col min="2820" max="2820" width="10.7265625" customWidth="1"/>
    <col min="2821" max="2824" width="10.1796875" customWidth="1"/>
    <col min="3076" max="3076" width="10.7265625" customWidth="1"/>
    <col min="3077" max="3080" width="10.1796875" customWidth="1"/>
    <col min="3332" max="3332" width="10.7265625" customWidth="1"/>
    <col min="3333" max="3336" width="10.1796875" customWidth="1"/>
    <col min="3588" max="3588" width="10.7265625" customWidth="1"/>
    <col min="3589" max="3592" width="10.1796875" customWidth="1"/>
    <col min="3844" max="3844" width="10.7265625" customWidth="1"/>
    <col min="3845" max="3848" width="10.1796875" customWidth="1"/>
    <col min="4100" max="4100" width="10.7265625" customWidth="1"/>
    <col min="4101" max="4104" width="10.1796875" customWidth="1"/>
    <col min="4356" max="4356" width="10.7265625" customWidth="1"/>
    <col min="4357" max="4360" width="10.1796875" customWidth="1"/>
    <col min="4612" max="4612" width="10.7265625" customWidth="1"/>
    <col min="4613" max="4616" width="10.1796875" customWidth="1"/>
    <col min="4868" max="4868" width="10.7265625" customWidth="1"/>
    <col min="4869" max="4872" width="10.1796875" customWidth="1"/>
    <col min="5124" max="5124" width="10.7265625" customWidth="1"/>
    <col min="5125" max="5128" width="10.1796875" customWidth="1"/>
    <col min="5380" max="5380" width="10.7265625" customWidth="1"/>
    <col min="5381" max="5384" width="10.1796875" customWidth="1"/>
    <col min="5636" max="5636" width="10.7265625" customWidth="1"/>
    <col min="5637" max="5640" width="10.1796875" customWidth="1"/>
    <col min="5892" max="5892" width="10.7265625" customWidth="1"/>
    <col min="5893" max="5896" width="10.1796875" customWidth="1"/>
    <col min="6148" max="6148" width="10.7265625" customWidth="1"/>
    <col min="6149" max="6152" width="10.1796875" customWidth="1"/>
    <col min="6404" max="6404" width="10.7265625" customWidth="1"/>
    <col min="6405" max="6408" width="10.1796875" customWidth="1"/>
    <col min="6660" max="6660" width="10.7265625" customWidth="1"/>
    <col min="6661" max="6664" width="10.1796875" customWidth="1"/>
    <col min="6916" max="6916" width="10.7265625" customWidth="1"/>
    <col min="6917" max="6920" width="10.1796875" customWidth="1"/>
    <col min="7172" max="7172" width="10.7265625" customWidth="1"/>
    <col min="7173" max="7176" width="10.1796875" customWidth="1"/>
    <col min="7428" max="7428" width="10.7265625" customWidth="1"/>
    <col min="7429" max="7432" width="10.1796875" customWidth="1"/>
    <col min="7684" max="7684" width="10.7265625" customWidth="1"/>
    <col min="7685" max="7688" width="10.1796875" customWidth="1"/>
    <col min="7940" max="7940" width="10.7265625" customWidth="1"/>
    <col min="7941" max="7944" width="10.1796875" customWidth="1"/>
    <col min="8196" max="8196" width="10.7265625" customWidth="1"/>
    <col min="8197" max="8200" width="10.1796875" customWidth="1"/>
    <col min="8452" max="8452" width="10.7265625" customWidth="1"/>
    <col min="8453" max="8456" width="10.1796875" customWidth="1"/>
    <col min="8708" max="8708" width="10.7265625" customWidth="1"/>
    <col min="8709" max="8712" width="10.1796875" customWidth="1"/>
    <col min="8964" max="8964" width="10.7265625" customWidth="1"/>
    <col min="8965" max="8968" width="10.1796875" customWidth="1"/>
    <col min="9220" max="9220" width="10.7265625" customWidth="1"/>
    <col min="9221" max="9224" width="10.1796875" customWidth="1"/>
    <col min="9476" max="9476" width="10.7265625" customWidth="1"/>
    <col min="9477" max="9480" width="10.1796875" customWidth="1"/>
    <col min="9732" max="9732" width="10.7265625" customWidth="1"/>
    <col min="9733" max="9736" width="10.1796875" customWidth="1"/>
    <col min="9988" max="9988" width="10.7265625" customWidth="1"/>
    <col min="9989" max="9992" width="10.1796875" customWidth="1"/>
    <col min="10244" max="10244" width="10.7265625" customWidth="1"/>
    <col min="10245" max="10248" width="10.1796875" customWidth="1"/>
    <col min="10500" max="10500" width="10.7265625" customWidth="1"/>
    <col min="10501" max="10504" width="10.1796875" customWidth="1"/>
    <col min="10756" max="10756" width="10.7265625" customWidth="1"/>
    <col min="10757" max="10760" width="10.1796875" customWidth="1"/>
    <col min="11012" max="11012" width="10.7265625" customWidth="1"/>
    <col min="11013" max="11016" width="10.1796875" customWidth="1"/>
    <col min="11268" max="11268" width="10.7265625" customWidth="1"/>
    <col min="11269" max="11272" width="10.1796875" customWidth="1"/>
    <col min="11524" max="11524" width="10.7265625" customWidth="1"/>
    <col min="11525" max="11528" width="10.1796875" customWidth="1"/>
    <col min="11780" max="11780" width="10.7265625" customWidth="1"/>
    <col min="11781" max="11784" width="10.1796875" customWidth="1"/>
    <col min="12036" max="12036" width="10.7265625" customWidth="1"/>
    <col min="12037" max="12040" width="10.1796875" customWidth="1"/>
    <col min="12292" max="12292" width="10.7265625" customWidth="1"/>
    <col min="12293" max="12296" width="10.1796875" customWidth="1"/>
    <col min="12548" max="12548" width="10.7265625" customWidth="1"/>
    <col min="12549" max="12552" width="10.1796875" customWidth="1"/>
    <col min="12804" max="12804" width="10.7265625" customWidth="1"/>
    <col min="12805" max="12808" width="10.1796875" customWidth="1"/>
    <col min="13060" max="13060" width="10.7265625" customWidth="1"/>
    <col min="13061" max="13064" width="10.1796875" customWidth="1"/>
    <col min="13316" max="13316" width="10.7265625" customWidth="1"/>
    <col min="13317" max="13320" width="10.1796875" customWidth="1"/>
    <col min="13572" max="13572" width="10.7265625" customWidth="1"/>
    <col min="13573" max="13576" width="10.1796875" customWidth="1"/>
    <col min="13828" max="13828" width="10.7265625" customWidth="1"/>
    <col min="13829" max="13832" width="10.1796875" customWidth="1"/>
    <col min="14084" max="14084" width="10.7265625" customWidth="1"/>
    <col min="14085" max="14088" width="10.1796875" customWidth="1"/>
    <col min="14340" max="14340" width="10.7265625" customWidth="1"/>
    <col min="14341" max="14344" width="10.1796875" customWidth="1"/>
    <col min="14596" max="14596" width="10.7265625" customWidth="1"/>
    <col min="14597" max="14600" width="10.1796875" customWidth="1"/>
    <col min="14852" max="14852" width="10.7265625" customWidth="1"/>
    <col min="14853" max="14856" width="10.1796875" customWidth="1"/>
    <col min="15108" max="15108" width="10.7265625" customWidth="1"/>
    <col min="15109" max="15112" width="10.1796875" customWidth="1"/>
    <col min="15364" max="15364" width="10.7265625" customWidth="1"/>
    <col min="15365" max="15368" width="10.1796875" customWidth="1"/>
    <col min="15620" max="15620" width="10.7265625" customWidth="1"/>
    <col min="15621" max="15624" width="10.1796875" customWidth="1"/>
    <col min="15876" max="15876" width="10.7265625" customWidth="1"/>
    <col min="15877" max="15880" width="10.1796875" customWidth="1"/>
    <col min="16132" max="16132" width="10.7265625" customWidth="1"/>
    <col min="16133" max="16136" width="10.1796875" customWidth="1"/>
  </cols>
  <sheetData>
    <row r="1" spans="1:10" s="3" customFormat="1" ht="11.25" customHeight="1" x14ac:dyDescent="0.2">
      <c r="A1" s="2"/>
      <c r="B1" s="2"/>
      <c r="C1" s="2"/>
      <c r="D1" s="2"/>
    </row>
    <row r="2" spans="1:10" s="5" customFormat="1" ht="15" customHeight="1" x14ac:dyDescent="0.3">
      <c r="A2" s="167" t="s">
        <v>0</v>
      </c>
      <c r="B2" s="167"/>
      <c r="C2" s="167"/>
      <c r="D2" s="167"/>
      <c r="E2" s="167"/>
      <c r="F2" s="167"/>
      <c r="G2" s="167"/>
      <c r="H2" s="167"/>
    </row>
    <row r="3" spans="1:10" s="3" customFormat="1" ht="12" customHeight="1" thickBot="1" x14ac:dyDescent="0.25">
      <c r="A3" s="7"/>
      <c r="B3" s="8"/>
      <c r="C3" s="9"/>
      <c r="D3" s="9"/>
      <c r="H3" s="10" t="s">
        <v>1</v>
      </c>
      <c r="J3" s="161"/>
    </row>
    <row r="4" spans="1:10" s="3" customFormat="1" ht="11.25" customHeight="1" x14ac:dyDescent="0.25">
      <c r="A4" s="11"/>
      <c r="B4" s="12"/>
      <c r="C4" s="12"/>
      <c r="D4" s="12"/>
      <c r="E4" s="162" t="s">
        <v>2</v>
      </c>
      <c r="F4" s="14" t="s">
        <v>3</v>
      </c>
      <c r="G4" s="14" t="s">
        <v>4</v>
      </c>
      <c r="H4" s="15" t="s">
        <v>5</v>
      </c>
    </row>
    <row r="5" spans="1:10" s="3" customFormat="1" ht="12" customHeight="1" thickBot="1" x14ac:dyDescent="0.3">
      <c r="A5" s="17" t="s">
        <v>6</v>
      </c>
      <c r="B5" s="18"/>
      <c r="C5" s="18"/>
      <c r="D5" s="18"/>
      <c r="E5" s="163">
        <v>2010</v>
      </c>
      <c r="F5" s="20">
        <v>2010</v>
      </c>
      <c r="G5" s="20">
        <v>2010</v>
      </c>
      <c r="H5" s="21">
        <v>2010</v>
      </c>
    </row>
    <row r="6" spans="1:10" s="3" customFormat="1" ht="11.25" customHeight="1" x14ac:dyDescent="0.2">
      <c r="A6" s="11"/>
      <c r="B6" s="12"/>
      <c r="C6" s="12"/>
      <c r="D6" s="12"/>
      <c r="E6" s="164"/>
      <c r="F6" s="67"/>
      <c r="G6" s="67"/>
      <c r="H6" s="25"/>
    </row>
    <row r="7" spans="1:10" s="3" customFormat="1" ht="11.25" customHeight="1" x14ac:dyDescent="0.25">
      <c r="A7" s="26" t="s">
        <v>7</v>
      </c>
      <c r="B7" s="27"/>
      <c r="C7" s="27"/>
      <c r="D7" s="28"/>
      <c r="E7" s="29">
        <f>SUM(E11,E26)</f>
        <v>23903351.476328835</v>
      </c>
      <c r="F7" s="30">
        <f>SUM(F11,F26)</f>
        <v>26075232.43221505</v>
      </c>
      <c r="G7" s="30">
        <f>SUM(G11,G26)</f>
        <v>25981811.216945186</v>
      </c>
      <c r="H7" s="31">
        <f>SUM(H11,H26)</f>
        <v>27939901.525668159</v>
      </c>
    </row>
    <row r="8" spans="1:10" s="3" customFormat="1" ht="11.25" customHeight="1" x14ac:dyDescent="0.2">
      <c r="A8" s="32" t="s">
        <v>8</v>
      </c>
      <c r="B8" s="27"/>
      <c r="C8" s="27"/>
      <c r="D8" s="27"/>
      <c r="E8" s="33" t="s">
        <v>9</v>
      </c>
      <c r="F8" s="34" t="s">
        <v>9</v>
      </c>
      <c r="G8" s="34" t="s">
        <v>9</v>
      </c>
      <c r="H8" s="35">
        <f>H7/68726722*100</f>
        <v>40.653621637400597</v>
      </c>
    </row>
    <row r="9" spans="1:10" s="3" customFormat="1" ht="12" customHeight="1" thickBot="1" x14ac:dyDescent="0.25">
      <c r="A9" s="32" t="s">
        <v>10</v>
      </c>
      <c r="B9" s="27"/>
      <c r="C9" s="27"/>
      <c r="D9" s="27"/>
      <c r="E9" s="36"/>
      <c r="F9" s="37"/>
      <c r="G9" s="37"/>
      <c r="H9" s="38"/>
    </row>
    <row r="10" spans="1:10" s="3" customFormat="1" ht="11.25" customHeight="1" x14ac:dyDescent="0.25">
      <c r="A10" s="39" t="s">
        <v>11</v>
      </c>
      <c r="B10" s="40"/>
      <c r="C10" s="40"/>
      <c r="D10" s="40"/>
      <c r="E10" s="141"/>
      <c r="F10" s="154"/>
      <c r="G10" s="154"/>
      <c r="H10" s="44"/>
    </row>
    <row r="11" spans="1:10" s="3" customFormat="1" ht="11.25" customHeight="1" x14ac:dyDescent="0.25">
      <c r="A11" s="45" t="s">
        <v>12</v>
      </c>
      <c r="B11" s="46"/>
      <c r="C11" s="46"/>
      <c r="D11" s="47"/>
      <c r="E11" s="48">
        <f>SUM(E13,E19)</f>
        <v>15517812.476328835</v>
      </c>
      <c r="F11" s="49">
        <f>SUM(F13,F19)</f>
        <v>17641731.43221505</v>
      </c>
      <c r="G11" s="49">
        <f>SUM(G13,G19)</f>
        <v>17278335.216945186</v>
      </c>
      <c r="H11" s="50">
        <f>SUM(H13,H19)</f>
        <v>17787442.525668159</v>
      </c>
    </row>
    <row r="12" spans="1:10" s="3" customFormat="1" ht="11.25" customHeight="1" x14ac:dyDescent="0.2">
      <c r="A12" s="32"/>
      <c r="B12" s="27"/>
      <c r="C12" s="27"/>
      <c r="D12" s="27"/>
      <c r="E12" s="51"/>
      <c r="F12" s="52"/>
      <c r="G12" s="52"/>
      <c r="H12" s="53"/>
    </row>
    <row r="13" spans="1:10" s="3" customFormat="1" ht="11.25" customHeight="1" x14ac:dyDescent="0.2">
      <c r="A13" s="54" t="s">
        <v>13</v>
      </c>
      <c r="B13" s="55"/>
      <c r="C13" s="55"/>
      <c r="D13" s="56"/>
      <c r="E13" s="57">
        <f>SUM(E14:E17)</f>
        <v>2112426</v>
      </c>
      <c r="F13" s="58">
        <f>SUM(F14:F17)</f>
        <v>2432628</v>
      </c>
      <c r="G13" s="58">
        <f>SUM(G14:G17)</f>
        <v>2095963</v>
      </c>
      <c r="H13" s="59">
        <f>SUM(H14:H17)</f>
        <v>1543755</v>
      </c>
    </row>
    <row r="14" spans="1:10" s="3" customFormat="1" ht="11.25" customHeight="1" x14ac:dyDescent="0.2">
      <c r="A14" s="60" t="s">
        <v>14</v>
      </c>
      <c r="B14" s="46"/>
      <c r="C14" s="46"/>
      <c r="D14" s="55"/>
      <c r="E14" s="57">
        <v>76878</v>
      </c>
      <c r="F14" s="58">
        <v>85506</v>
      </c>
      <c r="G14" s="58">
        <v>57110</v>
      </c>
      <c r="H14" s="59">
        <v>71050</v>
      </c>
    </row>
    <row r="15" spans="1:10" s="3" customFormat="1" ht="11.25" customHeight="1" x14ac:dyDescent="0.2">
      <c r="A15" s="60" t="s">
        <v>15</v>
      </c>
      <c r="B15" s="61"/>
      <c r="C15" s="46"/>
      <c r="D15" s="55"/>
      <c r="E15" s="57">
        <v>1834900</v>
      </c>
      <c r="F15" s="58">
        <v>2094900</v>
      </c>
      <c r="G15" s="58">
        <v>1589933</v>
      </c>
      <c r="H15" s="59">
        <v>1140684</v>
      </c>
    </row>
    <row r="16" spans="1:10" s="3" customFormat="1" ht="11.25" customHeight="1" x14ac:dyDescent="0.2">
      <c r="A16" s="60" t="s">
        <v>16</v>
      </c>
      <c r="B16" s="46"/>
      <c r="C16" s="46"/>
      <c r="D16" s="55"/>
      <c r="E16" s="57">
        <v>198686</v>
      </c>
      <c r="F16" s="58">
        <v>249188</v>
      </c>
      <c r="G16" s="58">
        <v>445516</v>
      </c>
      <c r="H16" s="59">
        <v>326652</v>
      </c>
    </row>
    <row r="17" spans="1:8" s="3" customFormat="1" ht="11.25" customHeight="1" x14ac:dyDescent="0.2">
      <c r="A17" s="62" t="s">
        <v>17</v>
      </c>
      <c r="B17" s="55"/>
      <c r="C17" s="55"/>
      <c r="D17" s="56"/>
      <c r="E17" s="51">
        <v>1962</v>
      </c>
      <c r="F17" s="52">
        <v>3034</v>
      </c>
      <c r="G17" s="52">
        <v>3404</v>
      </c>
      <c r="H17" s="53">
        <v>5369</v>
      </c>
    </row>
    <row r="18" spans="1:8" s="3" customFormat="1" ht="11.25" customHeight="1" x14ac:dyDescent="0.2">
      <c r="A18" s="32"/>
      <c r="B18" s="27"/>
      <c r="C18" s="27"/>
      <c r="D18" s="27"/>
      <c r="E18" s="51"/>
      <c r="F18" s="52"/>
      <c r="G18" s="52"/>
      <c r="H18" s="53"/>
    </row>
    <row r="19" spans="1:8" s="3" customFormat="1" ht="11.25" customHeight="1" x14ac:dyDescent="0.2">
      <c r="A19" s="54" t="s">
        <v>18</v>
      </c>
      <c r="B19" s="55"/>
      <c r="C19" s="55"/>
      <c r="D19" s="56"/>
      <c r="E19" s="57">
        <f>SUM(E20:E24)</f>
        <v>13405386.476328835</v>
      </c>
      <c r="F19" s="58">
        <f>SUM(F20:F24)</f>
        <v>15209103.43221505</v>
      </c>
      <c r="G19" s="58">
        <f>SUM(G20:G24)</f>
        <v>15182372.216945186</v>
      </c>
      <c r="H19" s="59">
        <f>SUM(H20:H24)</f>
        <v>16243687.525668159</v>
      </c>
    </row>
    <row r="20" spans="1:8" s="3" customFormat="1" ht="11.25" customHeight="1" x14ac:dyDescent="0.2">
      <c r="A20" s="60" t="s">
        <v>14</v>
      </c>
      <c r="B20" s="46"/>
      <c r="C20" s="46"/>
      <c r="D20" s="56"/>
      <c r="E20" s="57">
        <v>0</v>
      </c>
      <c r="F20" s="58">
        <v>0</v>
      </c>
      <c r="G20" s="58">
        <v>0</v>
      </c>
      <c r="H20" s="59">
        <v>0</v>
      </c>
    </row>
    <row r="21" spans="1:8" s="3" customFormat="1" ht="11.25" customHeight="1" x14ac:dyDescent="0.2">
      <c r="A21" s="60" t="s">
        <v>15</v>
      </c>
      <c r="B21" s="46"/>
      <c r="C21" s="46"/>
      <c r="D21" s="56"/>
      <c r="E21" s="57">
        <v>11852774.75</v>
      </c>
      <c r="F21" s="58">
        <v>13717772.5</v>
      </c>
      <c r="G21" s="58">
        <v>13747079.25</v>
      </c>
      <c r="H21" s="59">
        <v>14726400</v>
      </c>
    </row>
    <row r="22" spans="1:8" s="3" customFormat="1" ht="11.25" customHeight="1" x14ac:dyDescent="0.2">
      <c r="A22" s="60" t="s">
        <v>16</v>
      </c>
      <c r="B22" s="46"/>
      <c r="C22" s="46"/>
      <c r="D22" s="55"/>
      <c r="E22" s="57">
        <v>1356051</v>
      </c>
      <c r="F22" s="58">
        <v>1297579</v>
      </c>
      <c r="G22" s="58">
        <v>1235868</v>
      </c>
      <c r="H22" s="59">
        <v>1359929</v>
      </c>
    </row>
    <row r="23" spans="1:8" s="3" customFormat="1" ht="11.25" customHeight="1" x14ac:dyDescent="0.2">
      <c r="A23" s="62" t="s">
        <v>17</v>
      </c>
      <c r="B23" s="55"/>
      <c r="C23" s="55"/>
      <c r="D23" s="56"/>
      <c r="E23" s="57">
        <v>106624.72632883582</v>
      </c>
      <c r="F23" s="58">
        <v>110539.93221505079</v>
      </c>
      <c r="G23" s="58">
        <v>110647.96694518719</v>
      </c>
      <c r="H23" s="59">
        <v>84534.525668160059</v>
      </c>
    </row>
    <row r="24" spans="1:8" s="3" customFormat="1" ht="11.25" customHeight="1" x14ac:dyDescent="0.2">
      <c r="A24" s="62" t="s">
        <v>19</v>
      </c>
      <c r="B24" s="55"/>
      <c r="C24" s="55"/>
      <c r="D24" s="56"/>
      <c r="E24" s="143">
        <v>89936</v>
      </c>
      <c r="F24" s="52">
        <v>83212</v>
      </c>
      <c r="G24" s="52">
        <v>88777</v>
      </c>
      <c r="H24" s="53">
        <v>72824</v>
      </c>
    </row>
    <row r="25" spans="1:8" s="3" customFormat="1" ht="11.25" customHeight="1" x14ac:dyDescent="0.2">
      <c r="A25" s="32"/>
      <c r="B25" s="27"/>
      <c r="C25" s="27"/>
      <c r="D25" s="27"/>
      <c r="E25" s="36"/>
      <c r="F25" s="37"/>
      <c r="G25" s="37"/>
      <c r="H25" s="38"/>
    </row>
    <row r="26" spans="1:8" s="3" customFormat="1" ht="11.25" customHeight="1" x14ac:dyDescent="0.25">
      <c r="A26" s="45" t="s">
        <v>20</v>
      </c>
      <c r="B26" s="46"/>
      <c r="C26" s="46"/>
      <c r="D26" s="47"/>
      <c r="E26" s="48">
        <f>SUM(E28,E34)</f>
        <v>8385539</v>
      </c>
      <c r="F26" s="49">
        <f>SUM(F28,F34)</f>
        <v>8433501</v>
      </c>
      <c r="G26" s="49">
        <f>SUM(G28,G34)</f>
        <v>8703476</v>
      </c>
      <c r="H26" s="50">
        <f>SUM(H28,H34)</f>
        <v>10152459</v>
      </c>
    </row>
    <row r="27" spans="1:8" s="3" customFormat="1" ht="11.25" customHeight="1" x14ac:dyDescent="0.2">
      <c r="A27" s="32"/>
      <c r="B27" s="27"/>
      <c r="C27" s="27"/>
      <c r="D27" s="27"/>
      <c r="E27" s="51"/>
      <c r="F27" s="52"/>
      <c r="G27" s="52"/>
      <c r="H27" s="53"/>
    </row>
    <row r="28" spans="1:8" s="3" customFormat="1" ht="11.25" customHeight="1" x14ac:dyDescent="0.2">
      <c r="A28" s="54" t="s">
        <v>21</v>
      </c>
      <c r="B28" s="55"/>
      <c r="C28" s="55"/>
      <c r="D28" s="56"/>
      <c r="E28" s="57">
        <f>SUM(E29:E33)</f>
        <v>0</v>
      </c>
      <c r="F28" s="58">
        <f>SUM(F29:F33)</f>
        <v>0</v>
      </c>
      <c r="G28" s="58">
        <f>SUM(G29:G33)</f>
        <v>0</v>
      </c>
      <c r="H28" s="59">
        <f>SUM(H29:H33)</f>
        <v>128262</v>
      </c>
    </row>
    <row r="29" spans="1:8" s="3" customFormat="1" ht="11.25" customHeight="1" x14ac:dyDescent="0.2">
      <c r="A29" s="60" t="s">
        <v>14</v>
      </c>
      <c r="B29" s="46"/>
      <c r="C29" s="46"/>
      <c r="D29" s="56"/>
      <c r="E29" s="57">
        <v>0</v>
      </c>
      <c r="F29" s="58">
        <v>0</v>
      </c>
      <c r="G29" s="58">
        <v>0</v>
      </c>
      <c r="H29" s="59">
        <v>0</v>
      </c>
    </row>
    <row r="30" spans="1:8" s="3" customFormat="1" ht="11.25" customHeight="1" x14ac:dyDescent="0.2">
      <c r="A30" s="60" t="s">
        <v>15</v>
      </c>
      <c r="B30" s="61"/>
      <c r="C30" s="46"/>
      <c r="D30" s="56"/>
      <c r="E30" s="57">
        <v>0</v>
      </c>
      <c r="F30" s="58">
        <v>0</v>
      </c>
      <c r="G30" s="58">
        <v>0</v>
      </c>
      <c r="H30" s="59">
        <v>128262</v>
      </c>
    </row>
    <row r="31" spans="1:8" s="3" customFormat="1" ht="11.25" customHeight="1" x14ac:dyDescent="0.2">
      <c r="A31" s="60" t="s">
        <v>16</v>
      </c>
      <c r="B31" s="46"/>
      <c r="C31" s="46"/>
      <c r="D31" s="55"/>
      <c r="E31" s="57">
        <v>0</v>
      </c>
      <c r="F31" s="58">
        <v>0</v>
      </c>
      <c r="G31" s="58">
        <v>0</v>
      </c>
      <c r="H31" s="59">
        <v>0</v>
      </c>
    </row>
    <row r="32" spans="1:8" s="3" customFormat="1" ht="11.25" customHeight="1" x14ac:dyDescent="0.2">
      <c r="A32" s="62" t="s">
        <v>17</v>
      </c>
      <c r="B32" s="55"/>
      <c r="C32" s="55"/>
      <c r="D32" s="56"/>
      <c r="E32" s="57">
        <v>0</v>
      </c>
      <c r="F32" s="58">
        <v>0</v>
      </c>
      <c r="G32" s="58">
        <v>0</v>
      </c>
      <c r="H32" s="59">
        <v>0</v>
      </c>
    </row>
    <row r="33" spans="1:8" s="3" customFormat="1" ht="11.25" customHeight="1" x14ac:dyDescent="0.2">
      <c r="A33" s="32"/>
      <c r="B33" s="27"/>
      <c r="C33" s="27"/>
      <c r="D33" s="27"/>
      <c r="E33" s="51"/>
      <c r="F33" s="52"/>
      <c r="G33" s="52"/>
      <c r="H33" s="53"/>
    </row>
    <row r="34" spans="1:8" s="3" customFormat="1" ht="11.25" customHeight="1" x14ac:dyDescent="0.2">
      <c r="A34" s="54" t="s">
        <v>22</v>
      </c>
      <c r="B34" s="55"/>
      <c r="C34" s="55"/>
      <c r="D34" s="56"/>
      <c r="E34" s="57">
        <f>SUM(E35:E39)</f>
        <v>8385539</v>
      </c>
      <c r="F34" s="58">
        <f>SUM(F35:F39)</f>
        <v>8433501</v>
      </c>
      <c r="G34" s="58">
        <f>SUM(G35:G39)</f>
        <v>8703476</v>
      </c>
      <c r="H34" s="59">
        <f>SUM(H35:H39)</f>
        <v>10024197</v>
      </c>
    </row>
    <row r="35" spans="1:8" s="3" customFormat="1" ht="11.25" customHeight="1" x14ac:dyDescent="0.2">
      <c r="A35" s="60" t="s">
        <v>14</v>
      </c>
      <c r="B35" s="46"/>
      <c r="C35" s="46"/>
      <c r="D35" s="56"/>
      <c r="E35" s="57">
        <v>0</v>
      </c>
      <c r="F35" s="58">
        <v>0</v>
      </c>
      <c r="G35" s="58">
        <v>0</v>
      </c>
      <c r="H35" s="59">
        <v>0</v>
      </c>
    </row>
    <row r="36" spans="1:8" s="3" customFormat="1" ht="11.25" customHeight="1" x14ac:dyDescent="0.2">
      <c r="A36" s="60" t="s">
        <v>15</v>
      </c>
      <c r="B36" s="46"/>
      <c r="C36" s="46"/>
      <c r="D36" s="56"/>
      <c r="E36" s="57">
        <v>7255132</v>
      </c>
      <c r="F36" s="58">
        <v>7295529</v>
      </c>
      <c r="G36" s="58">
        <v>7613723</v>
      </c>
      <c r="H36" s="59">
        <v>8928546</v>
      </c>
    </row>
    <row r="37" spans="1:8" s="3" customFormat="1" ht="11.25" customHeight="1" x14ac:dyDescent="0.2">
      <c r="A37" s="60" t="s">
        <v>16</v>
      </c>
      <c r="B37" s="46"/>
      <c r="C37" s="46"/>
      <c r="D37" s="55"/>
      <c r="E37" s="57">
        <v>990386</v>
      </c>
      <c r="F37" s="58">
        <v>997951</v>
      </c>
      <c r="G37" s="58">
        <v>949732</v>
      </c>
      <c r="H37" s="59">
        <v>955630</v>
      </c>
    </row>
    <row r="38" spans="1:8" s="3" customFormat="1" ht="11.25" customHeight="1" x14ac:dyDescent="0.2">
      <c r="A38" s="62" t="s">
        <v>17</v>
      </c>
      <c r="B38" s="55"/>
      <c r="C38" s="55"/>
      <c r="D38" s="56"/>
      <c r="E38" s="57">
        <v>139950</v>
      </c>
      <c r="F38" s="58">
        <v>139950</v>
      </c>
      <c r="G38" s="58">
        <v>139950</v>
      </c>
      <c r="H38" s="59">
        <v>139950</v>
      </c>
    </row>
    <row r="39" spans="1:8" s="3" customFormat="1" ht="11.25" customHeight="1" x14ac:dyDescent="0.2">
      <c r="A39" s="62" t="s">
        <v>19</v>
      </c>
      <c r="B39" s="55"/>
      <c r="C39" s="55"/>
      <c r="D39" s="56"/>
      <c r="E39" s="143">
        <v>71</v>
      </c>
      <c r="F39" s="52">
        <v>71</v>
      </c>
      <c r="G39" s="52">
        <v>71</v>
      </c>
      <c r="H39" s="53">
        <v>71</v>
      </c>
    </row>
    <row r="40" spans="1:8" s="3" customFormat="1" ht="11.25" customHeight="1" x14ac:dyDescent="0.2">
      <c r="A40" s="54"/>
      <c r="B40" s="55"/>
      <c r="C40" s="55"/>
      <c r="D40" s="55"/>
      <c r="E40" s="143"/>
      <c r="F40" s="158"/>
      <c r="G40" s="158"/>
      <c r="H40" s="64"/>
    </row>
    <row r="41" spans="1:8" s="3" customFormat="1" ht="11.25" customHeight="1" x14ac:dyDescent="0.25">
      <c r="A41" s="45" t="s">
        <v>23</v>
      </c>
      <c r="B41" s="65"/>
      <c r="C41" s="65"/>
      <c r="D41" s="47"/>
      <c r="E41" s="48">
        <f>SUM(E13,E28)</f>
        <v>2112426</v>
      </c>
      <c r="F41" s="49">
        <f>SUM(F13,F28)</f>
        <v>2432628</v>
      </c>
      <c r="G41" s="49">
        <f>SUM(G13,G28)</f>
        <v>2095963</v>
      </c>
      <c r="H41" s="50">
        <f>SUM(H13,H28)</f>
        <v>1672017</v>
      </c>
    </row>
    <row r="42" spans="1:8" s="3" customFormat="1" ht="11.25" customHeight="1" x14ac:dyDescent="0.25">
      <c r="A42" s="66" t="s">
        <v>24</v>
      </c>
      <c r="B42" s="28"/>
      <c r="C42" s="28"/>
      <c r="D42" s="67"/>
      <c r="E42" s="57">
        <v>1834900</v>
      </c>
      <c r="F42" s="58">
        <v>2094900</v>
      </c>
      <c r="G42" s="58">
        <v>1589900</v>
      </c>
      <c r="H42" s="59">
        <v>1268919</v>
      </c>
    </row>
    <row r="43" spans="1:8" s="3" customFormat="1" ht="11.25" customHeight="1" x14ac:dyDescent="0.25">
      <c r="A43" s="68"/>
      <c r="B43" s="69"/>
      <c r="C43" s="69"/>
      <c r="D43" s="70"/>
      <c r="E43" s="71"/>
      <c r="F43" s="72"/>
      <c r="G43" s="72"/>
      <c r="H43" s="73"/>
    </row>
    <row r="44" spans="1:8" s="3" customFormat="1" ht="12" customHeight="1" thickBot="1" x14ac:dyDescent="0.3">
      <c r="A44" s="17" t="s">
        <v>25</v>
      </c>
      <c r="B44" s="18"/>
      <c r="C44" s="18"/>
      <c r="D44" s="74"/>
      <c r="E44" s="75">
        <f>SUM(E19,E34)</f>
        <v>21790925.476328835</v>
      </c>
      <c r="F44" s="76">
        <f>SUM(F19,F34)</f>
        <v>23642604.43221505</v>
      </c>
      <c r="G44" s="76">
        <f>SUM(G19,G34)</f>
        <v>23885848.216945186</v>
      </c>
      <c r="H44" s="77">
        <f>SUM(H19,H34)</f>
        <v>26267884.525668159</v>
      </c>
    </row>
    <row r="45" spans="1:8" s="3" customFormat="1" ht="11.25" customHeight="1" x14ac:dyDescent="0.25">
      <c r="A45" s="45" t="s">
        <v>26</v>
      </c>
      <c r="B45" s="65"/>
      <c r="C45" s="65"/>
      <c r="D45" s="47"/>
      <c r="E45" s="78"/>
      <c r="F45" s="79"/>
      <c r="G45" s="80"/>
      <c r="H45" s="81"/>
    </row>
    <row r="46" spans="1:8" s="3" customFormat="1" ht="11.25" customHeight="1" x14ac:dyDescent="0.25">
      <c r="A46" s="26" t="s">
        <v>27</v>
      </c>
      <c r="B46" s="28"/>
      <c r="C46" s="65" t="s">
        <v>28</v>
      </c>
      <c r="D46" s="67"/>
      <c r="E46" s="48">
        <f>SUM(E47:E48)</f>
        <v>76878</v>
      </c>
      <c r="F46" s="49">
        <f>SUM(F47:F48)</f>
        <v>85506</v>
      </c>
      <c r="G46" s="49">
        <f>SUM(G47:G48)</f>
        <v>57110</v>
      </c>
      <c r="H46" s="50">
        <f>SUM(H47:H48)</f>
        <v>71050</v>
      </c>
    </row>
    <row r="47" spans="1:8" s="3" customFormat="1" ht="11.25" customHeight="1" x14ac:dyDescent="0.2">
      <c r="A47" s="54" t="s">
        <v>29</v>
      </c>
      <c r="B47" s="55"/>
      <c r="C47" s="55"/>
      <c r="D47" s="56"/>
      <c r="E47" s="51">
        <f>SUM(E14,E29)</f>
        <v>76878</v>
      </c>
      <c r="F47" s="52">
        <f>SUM(F14,F29)</f>
        <v>85506</v>
      </c>
      <c r="G47" s="52">
        <f>SUM(G14,G29)</f>
        <v>57110</v>
      </c>
      <c r="H47" s="53">
        <f>SUM(H14,H29)</f>
        <v>71050</v>
      </c>
    </row>
    <row r="48" spans="1:8" s="3" customFormat="1" ht="11.25" customHeight="1" x14ac:dyDescent="0.2">
      <c r="A48" s="54" t="s">
        <v>30</v>
      </c>
      <c r="B48" s="55"/>
      <c r="C48" s="55"/>
      <c r="D48" s="56"/>
      <c r="E48" s="51">
        <f>SUM(E35,E20)</f>
        <v>0</v>
      </c>
      <c r="F48" s="52">
        <f>SUM(F35,F20)</f>
        <v>0</v>
      </c>
      <c r="G48" s="52">
        <f>SUM(G35,G20)</f>
        <v>0</v>
      </c>
      <c r="H48" s="53">
        <f>SUM(H35,H20)</f>
        <v>0</v>
      </c>
    </row>
    <row r="49" spans="1:8" s="3" customFormat="1" ht="11.25" customHeight="1" x14ac:dyDescent="0.2">
      <c r="A49" s="54" t="s">
        <v>31</v>
      </c>
      <c r="B49" s="55"/>
      <c r="C49" s="55"/>
      <c r="D49" s="56"/>
      <c r="E49" s="51">
        <f>SUM(E14,E20)</f>
        <v>76878</v>
      </c>
      <c r="F49" s="52">
        <f>SUM(F14,F20)</f>
        <v>85506</v>
      </c>
      <c r="G49" s="52">
        <f>SUM(G14,G20)</f>
        <v>57110</v>
      </c>
      <c r="H49" s="53">
        <f>SUM(H14,H20)</f>
        <v>71050</v>
      </c>
    </row>
    <row r="50" spans="1:8" s="3" customFormat="1" ht="11.25" customHeight="1" x14ac:dyDescent="0.2">
      <c r="A50" s="54" t="s">
        <v>32</v>
      </c>
      <c r="B50" s="55"/>
      <c r="C50" s="55"/>
      <c r="D50" s="56"/>
      <c r="E50" s="51">
        <f>SUM(E29,E35)</f>
        <v>0</v>
      </c>
      <c r="F50" s="52">
        <f>SUM(F29,F35)</f>
        <v>0</v>
      </c>
      <c r="G50" s="52">
        <f>SUM(G29,G35)</f>
        <v>0</v>
      </c>
      <c r="H50" s="53">
        <f>SUM(H29,H35)</f>
        <v>0</v>
      </c>
    </row>
    <row r="51" spans="1:8" s="3" customFormat="1" ht="11.25" customHeight="1" x14ac:dyDescent="0.25">
      <c r="A51" s="26"/>
      <c r="B51" s="28"/>
      <c r="C51" s="28"/>
      <c r="D51" s="67"/>
      <c r="E51" s="71"/>
      <c r="F51" s="72"/>
      <c r="G51" s="72"/>
      <c r="H51" s="73"/>
    </row>
    <row r="52" spans="1:8" s="3" customFormat="1" ht="11.25" customHeight="1" x14ac:dyDescent="0.25">
      <c r="A52" s="45" t="s">
        <v>33</v>
      </c>
      <c r="B52" s="65"/>
      <c r="C52" s="65" t="s">
        <v>34</v>
      </c>
      <c r="D52" s="47"/>
      <c r="E52" s="48">
        <f>SUM(E53:E54)</f>
        <v>20942806.75</v>
      </c>
      <c r="F52" s="49">
        <f>SUM(F53:F54)</f>
        <v>23108201.5</v>
      </c>
      <c r="G52" s="49">
        <f>SUM(G53:G54)</f>
        <v>22950735.25</v>
      </c>
      <c r="H52" s="50">
        <f>SUM(H53:H54)</f>
        <v>24923892</v>
      </c>
    </row>
    <row r="53" spans="1:8" s="3" customFormat="1" ht="11.25" customHeight="1" x14ac:dyDescent="0.25">
      <c r="A53" s="54" t="s">
        <v>35</v>
      </c>
      <c r="B53" s="55"/>
      <c r="C53" s="82"/>
      <c r="D53" s="56"/>
      <c r="E53" s="51">
        <f>SUM(E15,E30)</f>
        <v>1834900</v>
      </c>
      <c r="F53" s="52">
        <f>SUM(F15,F30)</f>
        <v>2094900</v>
      </c>
      <c r="G53" s="52">
        <f>SUM(G15,G30)</f>
        <v>1589933</v>
      </c>
      <c r="H53" s="53">
        <f>SUM(H15,H30)</f>
        <v>1268946</v>
      </c>
    </row>
    <row r="54" spans="1:8" s="3" customFormat="1" ht="11.25" customHeight="1" x14ac:dyDescent="0.25">
      <c r="A54" s="54" t="s">
        <v>36</v>
      </c>
      <c r="B54" s="55"/>
      <c r="C54" s="82"/>
      <c r="D54" s="56"/>
      <c r="E54" s="51">
        <f>SUM(E21,E36)</f>
        <v>19107906.75</v>
      </c>
      <c r="F54" s="52">
        <f>SUM(F21,F36)</f>
        <v>21013301.5</v>
      </c>
      <c r="G54" s="52">
        <f>SUM(G21,G36)</f>
        <v>21360802.25</v>
      </c>
      <c r="H54" s="53">
        <f>SUM(H21,H36)</f>
        <v>23654946</v>
      </c>
    </row>
    <row r="55" spans="1:8" s="3" customFormat="1" ht="11.25" customHeight="1" x14ac:dyDescent="0.25">
      <c r="A55" s="54" t="s">
        <v>37</v>
      </c>
      <c r="B55" s="55"/>
      <c r="C55" s="82"/>
      <c r="D55" s="56"/>
      <c r="E55" s="51">
        <f>SUM(E15,E21)</f>
        <v>13687674.75</v>
      </c>
      <c r="F55" s="52">
        <f>SUM(F15,F21)</f>
        <v>15812672.5</v>
      </c>
      <c r="G55" s="52">
        <f>SUM(G15,G21)</f>
        <v>15337012.25</v>
      </c>
      <c r="H55" s="53">
        <f>SUM(H15,H21)</f>
        <v>15867084</v>
      </c>
    </row>
    <row r="56" spans="1:8" s="3" customFormat="1" ht="11.25" customHeight="1" x14ac:dyDescent="0.25">
      <c r="A56" s="54" t="s">
        <v>38</v>
      </c>
      <c r="B56" s="55"/>
      <c r="C56" s="82"/>
      <c r="D56" s="83"/>
      <c r="E56" s="51">
        <f>SUM(E30,E36)</f>
        <v>7255132</v>
      </c>
      <c r="F56" s="52">
        <f>SUM(F30,F36)</f>
        <v>7295529</v>
      </c>
      <c r="G56" s="52">
        <f>SUM(G30,G36)</f>
        <v>7613723</v>
      </c>
      <c r="H56" s="53">
        <f>SUM(H30,H36)</f>
        <v>9056808</v>
      </c>
    </row>
    <row r="57" spans="1:8" s="3" customFormat="1" ht="11.25" customHeight="1" x14ac:dyDescent="0.25">
      <c r="A57" s="84"/>
      <c r="B57" s="85"/>
      <c r="C57" s="28"/>
      <c r="D57" s="67"/>
      <c r="E57" s="71"/>
      <c r="F57" s="72"/>
      <c r="G57" s="72"/>
      <c r="H57" s="73"/>
    </row>
    <row r="58" spans="1:8" s="3" customFormat="1" ht="11.25" customHeight="1" x14ac:dyDescent="0.25">
      <c r="A58" s="26" t="s">
        <v>39</v>
      </c>
      <c r="B58" s="28"/>
      <c r="C58" s="65" t="s">
        <v>40</v>
      </c>
      <c r="D58" s="67"/>
      <c r="E58" s="48">
        <f>SUM(E59:E60)</f>
        <v>2883666.7263288358</v>
      </c>
      <c r="F58" s="49">
        <f>SUM(F59:F60)</f>
        <v>2881524.9322150508</v>
      </c>
      <c r="G58" s="49">
        <f>SUM(G59:G60)</f>
        <v>2973965.9669451872</v>
      </c>
      <c r="H58" s="50">
        <f>SUM(H59:H60)</f>
        <v>2944959.5256681601</v>
      </c>
    </row>
    <row r="59" spans="1:8" s="3" customFormat="1" ht="11.25" customHeight="1" x14ac:dyDescent="0.2">
      <c r="A59" s="54" t="s">
        <v>41</v>
      </c>
      <c r="B59" s="55"/>
      <c r="C59" s="55"/>
      <c r="D59" s="56"/>
      <c r="E59" s="51">
        <f t="shared" ref="E59:H62" si="0">E65+E71+E77</f>
        <v>200648</v>
      </c>
      <c r="F59" s="52">
        <f t="shared" si="0"/>
        <v>252222</v>
      </c>
      <c r="G59" s="52">
        <f t="shared" si="0"/>
        <v>448920</v>
      </c>
      <c r="H59" s="53">
        <f t="shared" si="0"/>
        <v>332021</v>
      </c>
    </row>
    <row r="60" spans="1:8" s="3" customFormat="1" ht="11.25" customHeight="1" x14ac:dyDescent="0.2">
      <c r="A60" s="54" t="s">
        <v>42</v>
      </c>
      <c r="B60" s="55"/>
      <c r="C60" s="55"/>
      <c r="D60" s="56"/>
      <c r="E60" s="51">
        <f t="shared" si="0"/>
        <v>2683018.7263288358</v>
      </c>
      <c r="F60" s="52">
        <f t="shared" si="0"/>
        <v>2629302.9322150508</v>
      </c>
      <c r="G60" s="52">
        <f t="shared" si="0"/>
        <v>2525045.9669451872</v>
      </c>
      <c r="H60" s="53">
        <f t="shared" si="0"/>
        <v>2612938.5256681601</v>
      </c>
    </row>
    <row r="61" spans="1:8" s="3" customFormat="1" ht="11.25" customHeight="1" x14ac:dyDescent="0.2">
      <c r="A61" s="54" t="s">
        <v>43</v>
      </c>
      <c r="B61" s="55"/>
      <c r="C61" s="55"/>
      <c r="D61" s="56"/>
      <c r="E61" s="51">
        <f t="shared" si="0"/>
        <v>1753259.7263288358</v>
      </c>
      <c r="F61" s="52">
        <f t="shared" si="0"/>
        <v>1743552.9322150508</v>
      </c>
      <c r="G61" s="52">
        <f t="shared" si="0"/>
        <v>1884212.9669451872</v>
      </c>
      <c r="H61" s="53">
        <f t="shared" si="0"/>
        <v>1849308.5256681601</v>
      </c>
    </row>
    <row r="62" spans="1:8" s="3" customFormat="1" ht="11.25" customHeight="1" x14ac:dyDescent="0.2">
      <c r="A62" s="54" t="s">
        <v>44</v>
      </c>
      <c r="B62" s="55"/>
      <c r="C62" s="55"/>
      <c r="D62" s="56"/>
      <c r="E62" s="51">
        <f t="shared" si="0"/>
        <v>1130407</v>
      </c>
      <c r="F62" s="52">
        <f t="shared" si="0"/>
        <v>1137972</v>
      </c>
      <c r="G62" s="52">
        <f t="shared" si="0"/>
        <v>1089753</v>
      </c>
      <c r="H62" s="53">
        <f t="shared" si="0"/>
        <v>1095651</v>
      </c>
    </row>
    <row r="63" spans="1:8" s="3" customFormat="1" ht="11.25" customHeight="1" x14ac:dyDescent="0.2">
      <c r="A63" s="84"/>
      <c r="B63" s="85"/>
      <c r="C63" s="85"/>
      <c r="D63" s="70"/>
      <c r="E63" s="71"/>
      <c r="F63" s="72"/>
      <c r="G63" s="72"/>
      <c r="H63" s="73"/>
    </row>
    <row r="64" spans="1:8" s="3" customFormat="1" ht="11.25" customHeight="1" x14ac:dyDescent="0.25">
      <c r="A64" s="45" t="s">
        <v>45</v>
      </c>
      <c r="B64" s="65"/>
      <c r="C64" s="65" t="s">
        <v>46</v>
      </c>
      <c r="D64" s="47"/>
      <c r="E64" s="48">
        <f>SUM(E65:E66)</f>
        <v>2545123</v>
      </c>
      <c r="F64" s="49">
        <f>SUM(F65:F66)</f>
        <v>2544718</v>
      </c>
      <c r="G64" s="49">
        <f>SUM(G65:G66)</f>
        <v>2631116</v>
      </c>
      <c r="H64" s="50">
        <f>SUM(H65:H66)</f>
        <v>2642211</v>
      </c>
    </row>
    <row r="65" spans="1:8" s="3" customFormat="1" ht="11.25" customHeight="1" x14ac:dyDescent="0.25">
      <c r="A65" s="54" t="s">
        <v>47</v>
      </c>
      <c r="B65" s="55"/>
      <c r="C65" s="82"/>
      <c r="D65" s="55"/>
      <c r="E65" s="51">
        <f>SUM(E16,E31)</f>
        <v>198686</v>
      </c>
      <c r="F65" s="52">
        <f>SUM(F16,F31)</f>
        <v>249188</v>
      </c>
      <c r="G65" s="52">
        <f>SUM(G16,G31)</f>
        <v>445516</v>
      </c>
      <c r="H65" s="53">
        <f>SUM(H16,H31)</f>
        <v>326652</v>
      </c>
    </row>
    <row r="66" spans="1:8" s="3" customFormat="1" ht="11.25" customHeight="1" x14ac:dyDescent="0.25">
      <c r="A66" s="54" t="s">
        <v>48</v>
      </c>
      <c r="B66" s="55"/>
      <c r="C66" s="82"/>
      <c r="D66" s="55"/>
      <c r="E66" s="51">
        <f>SUM(E22,E37)</f>
        <v>2346437</v>
      </c>
      <c r="F66" s="52">
        <f>SUM(F22,F37)</f>
        <v>2295530</v>
      </c>
      <c r="G66" s="52">
        <f>SUM(G22,G37)</f>
        <v>2185600</v>
      </c>
      <c r="H66" s="53">
        <f>SUM(H22,H37)</f>
        <v>2315559</v>
      </c>
    </row>
    <row r="67" spans="1:8" s="3" customFormat="1" ht="11.25" customHeight="1" x14ac:dyDescent="0.25">
      <c r="A67" s="54" t="s">
        <v>49</v>
      </c>
      <c r="B67" s="55"/>
      <c r="C67" s="82"/>
      <c r="D67" s="55"/>
      <c r="E67" s="51">
        <f>SUM(E16,E22)</f>
        <v>1554737</v>
      </c>
      <c r="F67" s="52">
        <f>SUM(F16,F22)</f>
        <v>1546767</v>
      </c>
      <c r="G67" s="52">
        <f>SUM(G16,G22)</f>
        <v>1681384</v>
      </c>
      <c r="H67" s="53">
        <f>SUM(H16,H22)</f>
        <v>1686581</v>
      </c>
    </row>
    <row r="68" spans="1:8" s="3" customFormat="1" ht="11.25" customHeight="1" x14ac:dyDescent="0.25">
      <c r="A68" s="54" t="s">
        <v>50</v>
      </c>
      <c r="B68" s="55"/>
      <c r="C68" s="82"/>
      <c r="D68" s="55"/>
      <c r="E68" s="51">
        <f>SUM(E31,E37)</f>
        <v>990386</v>
      </c>
      <c r="F68" s="52">
        <f>SUM(F31,F37)</f>
        <v>997951</v>
      </c>
      <c r="G68" s="52">
        <f>SUM(G31,G37)</f>
        <v>949732</v>
      </c>
      <c r="H68" s="53">
        <f>SUM(H31,H37)</f>
        <v>955630</v>
      </c>
    </row>
    <row r="69" spans="1:8" s="3" customFormat="1" ht="11.25" customHeight="1" x14ac:dyDescent="0.25">
      <c r="A69" s="68"/>
      <c r="B69" s="69"/>
      <c r="C69" s="69"/>
      <c r="D69" s="70" t="s">
        <v>51</v>
      </c>
      <c r="E69" s="71"/>
      <c r="F69" s="72"/>
      <c r="G69" s="72"/>
      <c r="H69" s="73"/>
    </row>
    <row r="70" spans="1:8" s="3" customFormat="1" ht="11.25" customHeight="1" x14ac:dyDescent="0.25">
      <c r="A70" s="45" t="s">
        <v>52</v>
      </c>
      <c r="B70" s="65"/>
      <c r="C70" s="65"/>
      <c r="D70" s="47"/>
      <c r="E70" s="48">
        <f>SUM(E71:E72)</f>
        <v>248536.72632883582</v>
      </c>
      <c r="F70" s="49">
        <f>SUM(F71:F72)</f>
        <v>253523.93221505079</v>
      </c>
      <c r="G70" s="49">
        <f>SUM(G71:G72)</f>
        <v>254001.96694518719</v>
      </c>
      <c r="H70" s="50">
        <f>SUM(H71:H72)</f>
        <v>229853.52566816006</v>
      </c>
    </row>
    <row r="71" spans="1:8" s="3" customFormat="1" ht="11.25" customHeight="1" x14ac:dyDescent="0.25">
      <c r="A71" s="54" t="s">
        <v>53</v>
      </c>
      <c r="B71" s="55"/>
      <c r="C71" s="82"/>
      <c r="D71" s="55"/>
      <c r="E71" s="51">
        <f>SUM(E17,E32)</f>
        <v>1962</v>
      </c>
      <c r="F71" s="52">
        <f>SUM(F17,F32)</f>
        <v>3034</v>
      </c>
      <c r="G71" s="52">
        <f>SUM(G17,G32)</f>
        <v>3404</v>
      </c>
      <c r="H71" s="53">
        <f>SUM(H17,H32)</f>
        <v>5369</v>
      </c>
    </row>
    <row r="72" spans="1:8" s="3" customFormat="1" ht="11.25" customHeight="1" x14ac:dyDescent="0.25">
      <c r="A72" s="54" t="s">
        <v>54</v>
      </c>
      <c r="B72" s="55"/>
      <c r="C72" s="82"/>
      <c r="D72" s="55"/>
      <c r="E72" s="51">
        <f>SUM(E23,E38)</f>
        <v>246574.72632883582</v>
      </c>
      <c r="F72" s="52">
        <f>SUM(F23,F38)</f>
        <v>250489.93221505079</v>
      </c>
      <c r="G72" s="52">
        <f>SUM(G23,G38)</f>
        <v>250597.96694518719</v>
      </c>
      <c r="H72" s="53">
        <f>SUM(H23,H38)</f>
        <v>224484.52566816006</v>
      </c>
    </row>
    <row r="73" spans="1:8" s="3" customFormat="1" ht="11.25" customHeight="1" x14ac:dyDescent="0.25">
      <c r="A73" s="54" t="s">
        <v>55</v>
      </c>
      <c r="B73" s="55"/>
      <c r="C73" s="82"/>
      <c r="D73" s="55"/>
      <c r="E73" s="51">
        <f>SUM(E17,E23)</f>
        <v>108586.72632883582</v>
      </c>
      <c r="F73" s="52">
        <f>SUM(F17,F23)</f>
        <v>113573.93221505079</v>
      </c>
      <c r="G73" s="52">
        <f>SUM(G17,G23)</f>
        <v>114051.96694518719</v>
      </c>
      <c r="H73" s="53">
        <f>SUM(H17,H23)</f>
        <v>89903.525668160059</v>
      </c>
    </row>
    <row r="74" spans="1:8" s="3" customFormat="1" ht="11.25" customHeight="1" x14ac:dyDescent="0.25">
      <c r="A74" s="54" t="s">
        <v>56</v>
      </c>
      <c r="B74" s="55"/>
      <c r="C74" s="82"/>
      <c r="D74" s="55"/>
      <c r="E74" s="51">
        <f>E32+E38</f>
        <v>139950</v>
      </c>
      <c r="F74" s="52">
        <f>F32+F38</f>
        <v>139950</v>
      </c>
      <c r="G74" s="52">
        <f>G32+G38</f>
        <v>139950</v>
      </c>
      <c r="H74" s="53">
        <f>H32+H38</f>
        <v>139950</v>
      </c>
    </row>
    <row r="75" spans="1:8" s="3" customFormat="1" ht="11.25" customHeight="1" x14ac:dyDescent="0.25">
      <c r="A75" s="32"/>
      <c r="B75" s="27"/>
      <c r="C75" s="28"/>
      <c r="D75" s="27"/>
      <c r="E75" s="36"/>
      <c r="F75" s="37"/>
      <c r="G75" s="37"/>
      <c r="H75" s="38"/>
    </row>
    <row r="76" spans="1:8" s="3" customFormat="1" ht="11.25" customHeight="1" x14ac:dyDescent="0.25">
      <c r="A76" s="45" t="s">
        <v>57</v>
      </c>
      <c r="B76" s="65"/>
      <c r="C76" s="65"/>
      <c r="D76" s="47"/>
      <c r="E76" s="48">
        <f>SUM(E77:E78)</f>
        <v>90007</v>
      </c>
      <c r="F76" s="49">
        <f>SUM(F77:F78)</f>
        <v>83283</v>
      </c>
      <c r="G76" s="49">
        <f>SUM(G77:G78)</f>
        <v>88848</v>
      </c>
      <c r="H76" s="50">
        <f>SUM(H77:H78)</f>
        <v>72895</v>
      </c>
    </row>
    <row r="77" spans="1:8" s="3" customFormat="1" ht="11.25" customHeight="1" x14ac:dyDescent="0.25">
      <c r="A77" s="54" t="s">
        <v>58</v>
      </c>
      <c r="B77" s="55"/>
      <c r="C77" s="82"/>
      <c r="D77" s="55"/>
      <c r="E77" s="51"/>
      <c r="F77" s="52"/>
      <c r="G77" s="52"/>
      <c r="H77" s="53"/>
    </row>
    <row r="78" spans="1:8" s="3" customFormat="1" ht="11.25" customHeight="1" x14ac:dyDescent="0.25">
      <c r="A78" s="54" t="s">
        <v>59</v>
      </c>
      <c r="B78" s="55"/>
      <c r="C78" s="82"/>
      <c r="D78" s="55"/>
      <c r="E78" s="51">
        <f>E24+E39</f>
        <v>90007</v>
      </c>
      <c r="F78" s="52">
        <f>F24+F39</f>
        <v>83283</v>
      </c>
      <c r="G78" s="52">
        <f>G24+G39</f>
        <v>88848</v>
      </c>
      <c r="H78" s="53">
        <f>H24+H39</f>
        <v>72895</v>
      </c>
    </row>
    <row r="79" spans="1:8" ht="15" customHeight="1" x14ac:dyDescent="0.35">
      <c r="A79" s="54" t="s">
        <v>60</v>
      </c>
      <c r="B79" s="55"/>
      <c r="C79" s="82"/>
      <c r="D79" s="55"/>
      <c r="E79" s="51">
        <f>E24</f>
        <v>89936</v>
      </c>
      <c r="F79" s="52">
        <f>F24</f>
        <v>83212</v>
      </c>
      <c r="G79" s="52">
        <f>G24</f>
        <v>88777</v>
      </c>
      <c r="H79" s="53">
        <f>H24</f>
        <v>72824</v>
      </c>
    </row>
    <row r="80" spans="1:8" ht="15" customHeight="1" x14ac:dyDescent="0.35">
      <c r="A80" s="54" t="s">
        <v>61</v>
      </c>
      <c r="B80" s="55"/>
      <c r="C80" s="82"/>
      <c r="D80" s="55"/>
      <c r="E80" s="51">
        <f>E39</f>
        <v>71</v>
      </c>
      <c r="F80" s="52">
        <f>F39</f>
        <v>71</v>
      </c>
      <c r="G80" s="52">
        <f>G39</f>
        <v>71</v>
      </c>
      <c r="H80" s="53">
        <f>H39</f>
        <v>71</v>
      </c>
    </row>
    <row r="81" spans="1:8" ht="15.75" customHeight="1" thickBot="1" x14ac:dyDescent="0.4">
      <c r="A81" s="86"/>
      <c r="B81" s="87"/>
      <c r="C81" s="87"/>
      <c r="D81" s="87"/>
      <c r="E81" s="88"/>
      <c r="F81" s="89"/>
      <c r="G81" s="89"/>
      <c r="H81" s="90"/>
    </row>
    <row r="82" spans="1:8" ht="15" customHeight="1" x14ac:dyDescent="0.35">
      <c r="A82" s="91" t="s">
        <v>62</v>
      </c>
      <c r="B82" s="92"/>
      <c r="C82" s="92"/>
      <c r="D82" s="93"/>
      <c r="E82" s="94">
        <f>SUM(E85,E83)</f>
        <v>23903351.476328835</v>
      </c>
      <c r="F82" s="95">
        <f>SUM(F85,F83)</f>
        <v>26075232.43221505</v>
      </c>
      <c r="G82" s="95">
        <f>SUM(G85,G83)</f>
        <v>25981811.216945186</v>
      </c>
      <c r="H82" s="96">
        <f>SUM(H85,H83)</f>
        <v>27939901.525668159</v>
      </c>
    </row>
    <row r="83" spans="1:8" ht="15" customHeight="1" x14ac:dyDescent="0.35">
      <c r="A83" s="97" t="s">
        <v>63</v>
      </c>
      <c r="B83" s="98"/>
      <c r="C83" s="98"/>
      <c r="D83" s="99"/>
      <c r="E83" s="94">
        <v>23773481.476328835</v>
      </c>
      <c r="F83" s="95">
        <v>25937450.43221505</v>
      </c>
      <c r="G83" s="95">
        <v>25846933.216945186</v>
      </c>
      <c r="H83" s="96">
        <v>27821756.525668159</v>
      </c>
    </row>
    <row r="84" spans="1:8" ht="15" customHeight="1" x14ac:dyDescent="0.35">
      <c r="A84" s="97" t="s">
        <v>64</v>
      </c>
      <c r="B84" s="98"/>
      <c r="C84" s="98"/>
      <c r="D84" s="98"/>
      <c r="E84" s="100" t="s">
        <v>9</v>
      </c>
      <c r="F84" s="101" t="s">
        <v>9</v>
      </c>
      <c r="G84" s="101" t="s">
        <v>9</v>
      </c>
      <c r="H84" s="102" t="s">
        <v>9</v>
      </c>
    </row>
    <row r="85" spans="1:8" ht="15" customHeight="1" x14ac:dyDescent="0.35">
      <c r="A85" s="97" t="s">
        <v>65</v>
      </c>
      <c r="B85" s="98"/>
      <c r="C85" s="98"/>
      <c r="D85" s="98"/>
      <c r="E85" s="103">
        <f>SUM(E86:E89)</f>
        <v>129870</v>
      </c>
      <c r="F85" s="104">
        <f>SUM(F86:F89)</f>
        <v>137782</v>
      </c>
      <c r="G85" s="104">
        <f>SUM(G86:G89)</f>
        <v>134878</v>
      </c>
      <c r="H85" s="105">
        <f>SUM(H86:H89)</f>
        <v>118145</v>
      </c>
    </row>
    <row r="86" spans="1:8" ht="15" customHeight="1" x14ac:dyDescent="0.35">
      <c r="A86" s="106" t="s">
        <v>66</v>
      </c>
      <c r="B86" s="107"/>
      <c r="C86" s="107"/>
      <c r="D86" s="108"/>
      <c r="E86" s="100" t="s">
        <v>9</v>
      </c>
      <c r="F86" s="109" t="s">
        <v>9</v>
      </c>
      <c r="G86" s="109" t="s">
        <v>9</v>
      </c>
      <c r="H86" s="102" t="s">
        <v>9</v>
      </c>
    </row>
    <row r="87" spans="1:8" ht="15" customHeight="1" x14ac:dyDescent="0.35">
      <c r="A87" s="110" t="s">
        <v>67</v>
      </c>
      <c r="B87" s="108"/>
      <c r="C87" s="108"/>
      <c r="D87" s="111"/>
      <c r="E87" s="112">
        <v>29166</v>
      </c>
      <c r="F87" s="113">
        <v>27597</v>
      </c>
      <c r="G87" s="113">
        <v>34614</v>
      </c>
      <c r="H87" s="114">
        <v>15927</v>
      </c>
    </row>
    <row r="88" spans="1:8" ht="15" customHeight="1" x14ac:dyDescent="0.35">
      <c r="A88" s="110" t="s">
        <v>68</v>
      </c>
      <c r="B88" s="108"/>
      <c r="C88" s="108"/>
      <c r="D88" s="111"/>
      <c r="E88" s="112">
        <v>70500</v>
      </c>
      <c r="F88" s="115">
        <v>81608</v>
      </c>
      <c r="G88" s="115">
        <v>73636</v>
      </c>
      <c r="H88" s="116">
        <v>77045</v>
      </c>
    </row>
    <row r="89" spans="1:8" ht="15" customHeight="1" x14ac:dyDescent="0.35">
      <c r="A89" s="122" t="s">
        <v>72</v>
      </c>
      <c r="B89" s="117"/>
      <c r="C89" s="117"/>
      <c r="D89" s="138"/>
      <c r="E89" s="125">
        <v>30204</v>
      </c>
      <c r="F89" s="115">
        <v>28577</v>
      </c>
      <c r="G89" s="115">
        <v>26628</v>
      </c>
      <c r="H89" s="116">
        <v>25173</v>
      </c>
    </row>
    <row r="90" spans="1:8" ht="15.75" customHeight="1" thickBot="1" x14ac:dyDescent="0.4">
      <c r="A90" s="126"/>
      <c r="B90" s="127"/>
      <c r="C90" s="127"/>
      <c r="D90" s="128"/>
      <c r="E90" s="129"/>
      <c r="F90" s="130"/>
      <c r="G90" s="130"/>
      <c r="H90" s="131"/>
    </row>
    <row r="91" spans="1:8" ht="15" customHeight="1" x14ac:dyDescent="0.35">
      <c r="A91" s="132" t="s">
        <v>73</v>
      </c>
      <c r="B91" s="6"/>
      <c r="C91" s="6"/>
      <c r="D91" s="6"/>
    </row>
    <row r="92" spans="1:8" ht="15" customHeight="1" x14ac:dyDescent="0.35">
      <c r="A92" s="133" t="s">
        <v>74</v>
      </c>
      <c r="E92" s="134"/>
    </row>
    <row r="95" spans="1:8" ht="15" customHeight="1" x14ac:dyDescent="0.35">
      <c r="A95" s="135" t="s">
        <v>75</v>
      </c>
      <c r="B95" s="135"/>
      <c r="C95" s="135"/>
      <c r="D95" s="135"/>
      <c r="E95" s="136">
        <f>E7-E82</f>
        <v>0</v>
      </c>
      <c r="F95" s="136">
        <f>F7-F82</f>
        <v>0</v>
      </c>
      <c r="G95" s="136">
        <f>G7-G82</f>
        <v>0</v>
      </c>
      <c r="H95" s="136">
        <f>H7-H82</f>
        <v>0</v>
      </c>
    </row>
  </sheetData>
  <mergeCells count="1">
    <mergeCell ref="A2:H2"/>
  </mergeCells>
  <pageMargins left="0.7" right="0.7" top="0.75" bottom="0.75" header="0.3" footer="0.3"/>
  <headerFooter>
    <oddFooter>&amp;L_x000D_&amp;1#&amp;"Calibri"&amp;10&amp;K000000 Interné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indexed="51"/>
  </sheetPr>
  <dimension ref="A1:J95"/>
  <sheetViews>
    <sheetView zoomScale="90" zoomScaleNormal="90" workbookViewId="0">
      <selection activeCell="E7" sqref="E7"/>
    </sheetView>
  </sheetViews>
  <sheetFormatPr defaultRowHeight="15" customHeight="1" x14ac:dyDescent="0.35"/>
  <cols>
    <col min="1" max="3" width="9.1796875" style="1"/>
    <col min="4" max="4" width="19.54296875" style="1" customWidth="1"/>
    <col min="5" max="6" width="10.26953125" customWidth="1"/>
    <col min="7" max="8" width="10.1796875" customWidth="1"/>
    <col min="260" max="260" width="10.7265625" customWidth="1"/>
    <col min="261" max="262" width="10.26953125" customWidth="1"/>
    <col min="263" max="264" width="10.1796875" customWidth="1"/>
    <col min="516" max="516" width="10.7265625" customWidth="1"/>
    <col min="517" max="518" width="10.26953125" customWidth="1"/>
    <col min="519" max="520" width="10.1796875" customWidth="1"/>
    <col min="772" max="772" width="10.7265625" customWidth="1"/>
    <col min="773" max="774" width="10.26953125" customWidth="1"/>
    <col min="775" max="776" width="10.1796875" customWidth="1"/>
    <col min="1028" max="1028" width="10.7265625" customWidth="1"/>
    <col min="1029" max="1030" width="10.26953125" customWidth="1"/>
    <col min="1031" max="1032" width="10.1796875" customWidth="1"/>
    <col min="1284" max="1284" width="10.7265625" customWidth="1"/>
    <col min="1285" max="1286" width="10.26953125" customWidth="1"/>
    <col min="1287" max="1288" width="10.1796875" customWidth="1"/>
    <col min="1540" max="1540" width="10.7265625" customWidth="1"/>
    <col min="1541" max="1542" width="10.26953125" customWidth="1"/>
    <col min="1543" max="1544" width="10.1796875" customWidth="1"/>
    <col min="1796" max="1796" width="10.7265625" customWidth="1"/>
    <col min="1797" max="1798" width="10.26953125" customWidth="1"/>
    <col min="1799" max="1800" width="10.1796875" customWidth="1"/>
    <col min="2052" max="2052" width="10.7265625" customWidth="1"/>
    <col min="2053" max="2054" width="10.26953125" customWidth="1"/>
    <col min="2055" max="2056" width="10.1796875" customWidth="1"/>
    <col min="2308" max="2308" width="10.7265625" customWidth="1"/>
    <col min="2309" max="2310" width="10.26953125" customWidth="1"/>
    <col min="2311" max="2312" width="10.1796875" customWidth="1"/>
    <col min="2564" max="2564" width="10.7265625" customWidth="1"/>
    <col min="2565" max="2566" width="10.26953125" customWidth="1"/>
    <col min="2567" max="2568" width="10.1796875" customWidth="1"/>
    <col min="2820" max="2820" width="10.7265625" customWidth="1"/>
    <col min="2821" max="2822" width="10.26953125" customWidth="1"/>
    <col min="2823" max="2824" width="10.1796875" customWidth="1"/>
    <col min="3076" max="3076" width="10.7265625" customWidth="1"/>
    <col min="3077" max="3078" width="10.26953125" customWidth="1"/>
    <col min="3079" max="3080" width="10.1796875" customWidth="1"/>
    <col min="3332" max="3332" width="10.7265625" customWidth="1"/>
    <col min="3333" max="3334" width="10.26953125" customWidth="1"/>
    <col min="3335" max="3336" width="10.1796875" customWidth="1"/>
    <col min="3588" max="3588" width="10.7265625" customWidth="1"/>
    <col min="3589" max="3590" width="10.26953125" customWidth="1"/>
    <col min="3591" max="3592" width="10.1796875" customWidth="1"/>
    <col min="3844" max="3844" width="10.7265625" customWidth="1"/>
    <col min="3845" max="3846" width="10.26953125" customWidth="1"/>
    <col min="3847" max="3848" width="10.1796875" customWidth="1"/>
    <col min="4100" max="4100" width="10.7265625" customWidth="1"/>
    <col min="4101" max="4102" width="10.26953125" customWidth="1"/>
    <col min="4103" max="4104" width="10.1796875" customWidth="1"/>
    <col min="4356" max="4356" width="10.7265625" customWidth="1"/>
    <col min="4357" max="4358" width="10.26953125" customWidth="1"/>
    <col min="4359" max="4360" width="10.1796875" customWidth="1"/>
    <col min="4612" max="4612" width="10.7265625" customWidth="1"/>
    <col min="4613" max="4614" width="10.26953125" customWidth="1"/>
    <col min="4615" max="4616" width="10.1796875" customWidth="1"/>
    <col min="4868" max="4868" width="10.7265625" customWidth="1"/>
    <col min="4869" max="4870" width="10.26953125" customWidth="1"/>
    <col min="4871" max="4872" width="10.1796875" customWidth="1"/>
    <col min="5124" max="5124" width="10.7265625" customWidth="1"/>
    <col min="5125" max="5126" width="10.26953125" customWidth="1"/>
    <col min="5127" max="5128" width="10.1796875" customWidth="1"/>
    <col min="5380" max="5380" width="10.7265625" customWidth="1"/>
    <col min="5381" max="5382" width="10.26953125" customWidth="1"/>
    <col min="5383" max="5384" width="10.1796875" customWidth="1"/>
    <col min="5636" max="5636" width="10.7265625" customWidth="1"/>
    <col min="5637" max="5638" width="10.26953125" customWidth="1"/>
    <col min="5639" max="5640" width="10.1796875" customWidth="1"/>
    <col min="5892" max="5892" width="10.7265625" customWidth="1"/>
    <col min="5893" max="5894" width="10.26953125" customWidth="1"/>
    <col min="5895" max="5896" width="10.1796875" customWidth="1"/>
    <col min="6148" max="6148" width="10.7265625" customWidth="1"/>
    <col min="6149" max="6150" width="10.26953125" customWidth="1"/>
    <col min="6151" max="6152" width="10.1796875" customWidth="1"/>
    <col min="6404" max="6404" width="10.7265625" customWidth="1"/>
    <col min="6405" max="6406" width="10.26953125" customWidth="1"/>
    <col min="6407" max="6408" width="10.1796875" customWidth="1"/>
    <col min="6660" max="6660" width="10.7265625" customWidth="1"/>
    <col min="6661" max="6662" width="10.26953125" customWidth="1"/>
    <col min="6663" max="6664" width="10.1796875" customWidth="1"/>
    <col min="6916" max="6916" width="10.7265625" customWidth="1"/>
    <col min="6917" max="6918" width="10.26953125" customWidth="1"/>
    <col min="6919" max="6920" width="10.1796875" customWidth="1"/>
    <col min="7172" max="7172" width="10.7265625" customWidth="1"/>
    <col min="7173" max="7174" width="10.26953125" customWidth="1"/>
    <col min="7175" max="7176" width="10.1796875" customWidth="1"/>
    <col min="7428" max="7428" width="10.7265625" customWidth="1"/>
    <col min="7429" max="7430" width="10.26953125" customWidth="1"/>
    <col min="7431" max="7432" width="10.1796875" customWidth="1"/>
    <col min="7684" max="7684" width="10.7265625" customWidth="1"/>
    <col min="7685" max="7686" width="10.26953125" customWidth="1"/>
    <col min="7687" max="7688" width="10.1796875" customWidth="1"/>
    <col min="7940" max="7940" width="10.7265625" customWidth="1"/>
    <col min="7941" max="7942" width="10.26953125" customWidth="1"/>
    <col min="7943" max="7944" width="10.1796875" customWidth="1"/>
    <col min="8196" max="8196" width="10.7265625" customWidth="1"/>
    <col min="8197" max="8198" width="10.26953125" customWidth="1"/>
    <col min="8199" max="8200" width="10.1796875" customWidth="1"/>
    <col min="8452" max="8452" width="10.7265625" customWidth="1"/>
    <col min="8453" max="8454" width="10.26953125" customWidth="1"/>
    <col min="8455" max="8456" width="10.1796875" customWidth="1"/>
    <col min="8708" max="8708" width="10.7265625" customWidth="1"/>
    <col min="8709" max="8710" width="10.26953125" customWidth="1"/>
    <col min="8711" max="8712" width="10.1796875" customWidth="1"/>
    <col min="8964" max="8964" width="10.7265625" customWidth="1"/>
    <col min="8965" max="8966" width="10.26953125" customWidth="1"/>
    <col min="8967" max="8968" width="10.1796875" customWidth="1"/>
    <col min="9220" max="9220" width="10.7265625" customWidth="1"/>
    <col min="9221" max="9222" width="10.26953125" customWidth="1"/>
    <col min="9223" max="9224" width="10.1796875" customWidth="1"/>
    <col min="9476" max="9476" width="10.7265625" customWidth="1"/>
    <col min="9477" max="9478" width="10.26953125" customWidth="1"/>
    <col min="9479" max="9480" width="10.1796875" customWidth="1"/>
    <col min="9732" max="9732" width="10.7265625" customWidth="1"/>
    <col min="9733" max="9734" width="10.26953125" customWidth="1"/>
    <col min="9735" max="9736" width="10.1796875" customWidth="1"/>
    <col min="9988" max="9988" width="10.7265625" customWidth="1"/>
    <col min="9989" max="9990" width="10.26953125" customWidth="1"/>
    <col min="9991" max="9992" width="10.1796875" customWidth="1"/>
    <col min="10244" max="10244" width="10.7265625" customWidth="1"/>
    <col min="10245" max="10246" width="10.26953125" customWidth="1"/>
    <col min="10247" max="10248" width="10.1796875" customWidth="1"/>
    <col min="10500" max="10500" width="10.7265625" customWidth="1"/>
    <col min="10501" max="10502" width="10.26953125" customWidth="1"/>
    <col min="10503" max="10504" width="10.1796875" customWidth="1"/>
    <col min="10756" max="10756" width="10.7265625" customWidth="1"/>
    <col min="10757" max="10758" width="10.26953125" customWidth="1"/>
    <col min="10759" max="10760" width="10.1796875" customWidth="1"/>
    <col min="11012" max="11012" width="10.7265625" customWidth="1"/>
    <col min="11013" max="11014" width="10.26953125" customWidth="1"/>
    <col min="11015" max="11016" width="10.1796875" customWidth="1"/>
    <col min="11268" max="11268" width="10.7265625" customWidth="1"/>
    <col min="11269" max="11270" width="10.26953125" customWidth="1"/>
    <col min="11271" max="11272" width="10.1796875" customWidth="1"/>
    <col min="11524" max="11524" width="10.7265625" customWidth="1"/>
    <col min="11525" max="11526" width="10.26953125" customWidth="1"/>
    <col min="11527" max="11528" width="10.1796875" customWidth="1"/>
    <col min="11780" max="11780" width="10.7265625" customWidth="1"/>
    <col min="11781" max="11782" width="10.26953125" customWidth="1"/>
    <col min="11783" max="11784" width="10.1796875" customWidth="1"/>
    <col min="12036" max="12036" width="10.7265625" customWidth="1"/>
    <col min="12037" max="12038" width="10.26953125" customWidth="1"/>
    <col min="12039" max="12040" width="10.1796875" customWidth="1"/>
    <col min="12292" max="12292" width="10.7265625" customWidth="1"/>
    <col min="12293" max="12294" width="10.26953125" customWidth="1"/>
    <col min="12295" max="12296" width="10.1796875" customWidth="1"/>
    <col min="12548" max="12548" width="10.7265625" customWidth="1"/>
    <col min="12549" max="12550" width="10.26953125" customWidth="1"/>
    <col min="12551" max="12552" width="10.1796875" customWidth="1"/>
    <col min="12804" max="12804" width="10.7265625" customWidth="1"/>
    <col min="12805" max="12806" width="10.26953125" customWidth="1"/>
    <col min="12807" max="12808" width="10.1796875" customWidth="1"/>
    <col min="13060" max="13060" width="10.7265625" customWidth="1"/>
    <col min="13061" max="13062" width="10.26953125" customWidth="1"/>
    <col min="13063" max="13064" width="10.1796875" customWidth="1"/>
    <col min="13316" max="13316" width="10.7265625" customWidth="1"/>
    <col min="13317" max="13318" width="10.26953125" customWidth="1"/>
    <col min="13319" max="13320" width="10.1796875" customWidth="1"/>
    <col min="13572" max="13572" width="10.7265625" customWidth="1"/>
    <col min="13573" max="13574" width="10.26953125" customWidth="1"/>
    <col min="13575" max="13576" width="10.1796875" customWidth="1"/>
    <col min="13828" max="13828" width="10.7265625" customWidth="1"/>
    <col min="13829" max="13830" width="10.26953125" customWidth="1"/>
    <col min="13831" max="13832" width="10.1796875" customWidth="1"/>
    <col min="14084" max="14084" width="10.7265625" customWidth="1"/>
    <col min="14085" max="14086" width="10.26953125" customWidth="1"/>
    <col min="14087" max="14088" width="10.1796875" customWidth="1"/>
    <col min="14340" max="14340" width="10.7265625" customWidth="1"/>
    <col min="14341" max="14342" width="10.26953125" customWidth="1"/>
    <col min="14343" max="14344" width="10.1796875" customWidth="1"/>
    <col min="14596" max="14596" width="10.7265625" customWidth="1"/>
    <col min="14597" max="14598" width="10.26953125" customWidth="1"/>
    <col min="14599" max="14600" width="10.1796875" customWidth="1"/>
    <col min="14852" max="14852" width="10.7265625" customWidth="1"/>
    <col min="14853" max="14854" width="10.26953125" customWidth="1"/>
    <col min="14855" max="14856" width="10.1796875" customWidth="1"/>
    <col min="15108" max="15108" width="10.7265625" customWidth="1"/>
    <col min="15109" max="15110" width="10.26953125" customWidth="1"/>
    <col min="15111" max="15112" width="10.1796875" customWidth="1"/>
    <col min="15364" max="15364" width="10.7265625" customWidth="1"/>
    <col min="15365" max="15366" width="10.26953125" customWidth="1"/>
    <col min="15367" max="15368" width="10.1796875" customWidth="1"/>
    <col min="15620" max="15620" width="10.7265625" customWidth="1"/>
    <col min="15621" max="15622" width="10.26953125" customWidth="1"/>
    <col min="15623" max="15624" width="10.1796875" customWidth="1"/>
    <col min="15876" max="15876" width="10.7265625" customWidth="1"/>
    <col min="15877" max="15878" width="10.26953125" customWidth="1"/>
    <col min="15879" max="15880" width="10.1796875" customWidth="1"/>
    <col min="16132" max="16132" width="10.7265625" customWidth="1"/>
    <col min="16133" max="16134" width="10.26953125" customWidth="1"/>
    <col min="16135" max="16136" width="10.1796875" customWidth="1"/>
  </cols>
  <sheetData>
    <row r="1" spans="1:10" s="3" customFormat="1" ht="11.25" customHeight="1" x14ac:dyDescent="0.2">
      <c r="A1" s="2"/>
      <c r="B1" s="2"/>
      <c r="C1" s="2"/>
      <c r="D1" s="2"/>
    </row>
    <row r="2" spans="1:10" s="5" customFormat="1" ht="15" customHeight="1" x14ac:dyDescent="0.3">
      <c r="A2" s="167" t="s">
        <v>0</v>
      </c>
      <c r="B2" s="167"/>
      <c r="C2" s="167"/>
      <c r="D2" s="167"/>
      <c r="E2" s="167"/>
      <c r="F2" s="167"/>
      <c r="G2" s="167"/>
      <c r="H2" s="167"/>
    </row>
    <row r="3" spans="1:10" s="3" customFormat="1" ht="12" customHeight="1" thickBot="1" x14ac:dyDescent="0.25">
      <c r="A3" s="7"/>
      <c r="B3" s="8"/>
      <c r="C3" s="9"/>
      <c r="D3" s="9"/>
      <c r="H3" s="10" t="s">
        <v>1</v>
      </c>
    </row>
    <row r="4" spans="1:10" s="3" customFormat="1" ht="11.25" customHeight="1" x14ac:dyDescent="0.25">
      <c r="A4" s="11"/>
      <c r="B4" s="12"/>
      <c r="C4" s="12"/>
      <c r="D4" s="12"/>
      <c r="E4" s="162" t="s">
        <v>2</v>
      </c>
      <c r="F4" s="14" t="s">
        <v>3</v>
      </c>
      <c r="G4" s="14" t="s">
        <v>4</v>
      </c>
      <c r="H4" s="15" t="s">
        <v>5</v>
      </c>
      <c r="J4" s="161"/>
    </row>
    <row r="5" spans="1:10" s="3" customFormat="1" ht="12" customHeight="1" thickBot="1" x14ac:dyDescent="0.3">
      <c r="A5" s="17" t="s">
        <v>6</v>
      </c>
      <c r="B5" s="18"/>
      <c r="C5" s="18"/>
      <c r="D5" s="18"/>
      <c r="E5" s="163">
        <v>2009</v>
      </c>
      <c r="F5" s="20">
        <v>2009</v>
      </c>
      <c r="G5" s="20">
        <v>2009</v>
      </c>
      <c r="H5" s="21">
        <v>2009</v>
      </c>
    </row>
    <row r="6" spans="1:10" s="3" customFormat="1" ht="11.25" customHeight="1" x14ac:dyDescent="0.2">
      <c r="A6" s="11"/>
      <c r="B6" s="12"/>
      <c r="C6" s="12"/>
      <c r="D6" s="12"/>
      <c r="E6" s="164"/>
      <c r="F6" s="67"/>
      <c r="G6" s="67"/>
      <c r="H6" s="165"/>
    </row>
    <row r="7" spans="1:10" s="3" customFormat="1" ht="11.25" customHeight="1" x14ac:dyDescent="0.25">
      <c r="A7" s="26" t="s">
        <v>7</v>
      </c>
      <c r="B7" s="27"/>
      <c r="C7" s="27"/>
      <c r="D7" s="28"/>
      <c r="E7" s="29">
        <f>SUM(E11,E26)</f>
        <v>19939291.613755561</v>
      </c>
      <c r="F7" s="30">
        <f>SUM(F11,F26)</f>
        <v>22058843.613755561</v>
      </c>
      <c r="G7" s="30">
        <f>SUM(G11,G26)</f>
        <v>23229721.613755561</v>
      </c>
      <c r="H7" s="31">
        <f>SUM(H11,H26)</f>
        <v>23320715</v>
      </c>
    </row>
    <row r="8" spans="1:10" s="3" customFormat="1" ht="11.25" customHeight="1" x14ac:dyDescent="0.2">
      <c r="A8" s="32" t="s">
        <v>8</v>
      </c>
      <c r="B8" s="27"/>
      <c r="C8" s="27"/>
      <c r="D8" s="27"/>
      <c r="E8" s="33" t="s">
        <v>9</v>
      </c>
      <c r="F8" s="34" t="s">
        <v>9</v>
      </c>
      <c r="G8" s="34" t="s">
        <v>9</v>
      </c>
      <c r="H8" s="35">
        <f>H7/64055141*100</f>
        <v>36.407249497741326</v>
      </c>
    </row>
    <row r="9" spans="1:10" s="3" customFormat="1" ht="12" customHeight="1" thickBot="1" x14ac:dyDescent="0.25">
      <c r="A9" s="32" t="s">
        <v>10</v>
      </c>
      <c r="B9" s="27"/>
      <c r="C9" s="27"/>
      <c r="D9" s="27"/>
      <c r="E9" s="36"/>
      <c r="F9" s="37"/>
      <c r="G9" s="37"/>
      <c r="H9" s="38"/>
    </row>
    <row r="10" spans="1:10" s="3" customFormat="1" ht="11.25" customHeight="1" x14ac:dyDescent="0.25">
      <c r="A10" s="39" t="s">
        <v>11</v>
      </c>
      <c r="B10" s="40"/>
      <c r="C10" s="40"/>
      <c r="D10" s="40"/>
      <c r="E10" s="141"/>
      <c r="F10" s="154"/>
      <c r="G10" s="154"/>
      <c r="H10" s="44"/>
    </row>
    <row r="11" spans="1:10" s="3" customFormat="1" ht="11.25" customHeight="1" x14ac:dyDescent="0.25">
      <c r="A11" s="45" t="s">
        <v>12</v>
      </c>
      <c r="B11" s="46"/>
      <c r="C11" s="46"/>
      <c r="D11" s="47"/>
      <c r="E11" s="48">
        <f>SUM(E13,E19)</f>
        <v>14382049.600477992</v>
      </c>
      <c r="F11" s="49">
        <f>SUM(F13,F19)</f>
        <v>14530384.600477992</v>
      </c>
      <c r="G11" s="49">
        <f>SUM(G13,G19)</f>
        <v>15446364.600477992</v>
      </c>
      <c r="H11" s="50">
        <f>SUM(H13,H19)</f>
        <v>15303929</v>
      </c>
    </row>
    <row r="12" spans="1:10" s="3" customFormat="1" ht="11.25" customHeight="1" x14ac:dyDescent="0.2">
      <c r="A12" s="32"/>
      <c r="B12" s="27"/>
      <c r="C12" s="27"/>
      <c r="D12" s="27"/>
      <c r="E12" s="51"/>
      <c r="F12" s="52"/>
      <c r="G12" s="52"/>
      <c r="H12" s="53"/>
    </row>
    <row r="13" spans="1:10" s="3" customFormat="1" ht="11.25" customHeight="1" x14ac:dyDescent="0.2">
      <c r="A13" s="54" t="s">
        <v>13</v>
      </c>
      <c r="B13" s="55"/>
      <c r="C13" s="55"/>
      <c r="D13" s="56"/>
      <c r="E13" s="57">
        <f>SUM(E14:E17)</f>
        <v>1556967.5407953262</v>
      </c>
      <c r="F13" s="58">
        <f>SUM(F14:F17)</f>
        <v>1893100.5407953262</v>
      </c>
      <c r="G13" s="58">
        <f>SUM(G14:G17)</f>
        <v>2008510.5407953262</v>
      </c>
      <c r="H13" s="59">
        <f>SUM(H14:H17)</f>
        <v>1198456</v>
      </c>
    </row>
    <row r="14" spans="1:10" s="3" customFormat="1" ht="11.25" customHeight="1" x14ac:dyDescent="0.2">
      <c r="A14" s="60" t="s">
        <v>14</v>
      </c>
      <c r="B14" s="46"/>
      <c r="C14" s="46"/>
      <c r="D14" s="55"/>
      <c r="E14" s="57">
        <v>77725</v>
      </c>
      <c r="F14" s="58">
        <v>92457</v>
      </c>
      <c r="G14" s="58">
        <v>84270</v>
      </c>
      <c r="H14" s="59">
        <v>83485</v>
      </c>
    </row>
    <row r="15" spans="1:10" s="3" customFormat="1" ht="11.25" customHeight="1" x14ac:dyDescent="0.2">
      <c r="A15" s="60" t="s">
        <v>15</v>
      </c>
      <c r="B15" s="61"/>
      <c r="C15" s="46"/>
      <c r="D15" s="55"/>
      <c r="E15" s="57">
        <v>1334250</v>
      </c>
      <c r="F15" s="58">
        <v>1639267</v>
      </c>
      <c r="G15" s="58">
        <v>1748403</v>
      </c>
      <c r="H15" s="59">
        <v>940624</v>
      </c>
    </row>
    <row r="16" spans="1:10" s="3" customFormat="1" ht="11.25" customHeight="1" x14ac:dyDescent="0.2">
      <c r="A16" s="60" t="s">
        <v>16</v>
      </c>
      <c r="B16" s="46"/>
      <c r="C16" s="46"/>
      <c r="D16" s="55"/>
      <c r="E16" s="57">
        <v>143137.54079532629</v>
      </c>
      <c r="F16" s="58">
        <v>159318.54079532629</v>
      </c>
      <c r="G16" s="58">
        <v>174467.54079532629</v>
      </c>
      <c r="H16" s="59">
        <v>173211</v>
      </c>
    </row>
    <row r="17" spans="1:8" s="3" customFormat="1" ht="11.25" customHeight="1" x14ac:dyDescent="0.2">
      <c r="A17" s="62" t="s">
        <v>17</v>
      </c>
      <c r="B17" s="55"/>
      <c r="C17" s="55"/>
      <c r="D17" s="56"/>
      <c r="E17" s="51">
        <v>1855</v>
      </c>
      <c r="F17" s="52">
        <v>2058</v>
      </c>
      <c r="G17" s="52">
        <v>1370</v>
      </c>
      <c r="H17" s="53">
        <v>1136</v>
      </c>
    </row>
    <row r="18" spans="1:8" s="3" customFormat="1" ht="11.25" customHeight="1" x14ac:dyDescent="0.2">
      <c r="A18" s="32"/>
      <c r="B18" s="27"/>
      <c r="C18" s="27"/>
      <c r="D18" s="27"/>
      <c r="E18" s="51"/>
      <c r="F18" s="52"/>
      <c r="G18" s="52"/>
      <c r="H18" s="53"/>
    </row>
    <row r="19" spans="1:8" s="3" customFormat="1" ht="11.25" customHeight="1" x14ac:dyDescent="0.2">
      <c r="A19" s="54" t="s">
        <v>18</v>
      </c>
      <c r="B19" s="55"/>
      <c r="C19" s="55"/>
      <c r="D19" s="56"/>
      <c r="E19" s="57">
        <f>SUM(E20:E24)</f>
        <v>12825082.059682665</v>
      </c>
      <c r="F19" s="58">
        <f>SUM(F20:F24)</f>
        <v>12637284.059682665</v>
      </c>
      <c r="G19" s="58">
        <f>SUM(G20:G24)</f>
        <v>13437854.059682665</v>
      </c>
      <c r="H19" s="59">
        <f>SUM(H20:H24)</f>
        <v>14105473</v>
      </c>
    </row>
    <row r="20" spans="1:8" s="3" customFormat="1" ht="11.25" customHeight="1" x14ac:dyDescent="0.2">
      <c r="A20" s="60" t="s">
        <v>14</v>
      </c>
      <c r="B20" s="46"/>
      <c r="C20" s="46"/>
      <c r="D20" s="56"/>
      <c r="E20" s="57">
        <v>0</v>
      </c>
      <c r="F20" s="58">
        <v>0</v>
      </c>
      <c r="G20" s="58">
        <v>0</v>
      </c>
      <c r="H20" s="59">
        <v>0</v>
      </c>
    </row>
    <row r="21" spans="1:8" s="3" customFormat="1" ht="11.25" customHeight="1" x14ac:dyDescent="0.2">
      <c r="A21" s="60" t="s">
        <v>15</v>
      </c>
      <c r="B21" s="46"/>
      <c r="C21" s="46"/>
      <c r="D21" s="56"/>
      <c r="E21" s="57">
        <v>11313158</v>
      </c>
      <c r="F21" s="58">
        <v>11128474</v>
      </c>
      <c r="G21" s="58">
        <v>11898800</v>
      </c>
      <c r="H21" s="59">
        <v>12576666</v>
      </c>
    </row>
    <row r="22" spans="1:8" s="3" customFormat="1" ht="11.25" customHeight="1" x14ac:dyDescent="0.2">
      <c r="A22" s="60" t="s">
        <v>16</v>
      </c>
      <c r="B22" s="46"/>
      <c r="C22" s="46"/>
      <c r="D22" s="55"/>
      <c r="E22" s="57">
        <v>1356974.3501294563</v>
      </c>
      <c r="F22" s="58">
        <v>1349484.3501294563</v>
      </c>
      <c r="G22" s="58">
        <v>1378612.3501294563</v>
      </c>
      <c r="H22" s="59">
        <v>1363856</v>
      </c>
    </row>
    <row r="23" spans="1:8" s="3" customFormat="1" ht="11.25" customHeight="1" x14ac:dyDescent="0.2">
      <c r="A23" s="62" t="s">
        <v>17</v>
      </c>
      <c r="B23" s="55"/>
      <c r="C23" s="55"/>
      <c r="D23" s="56"/>
      <c r="E23" s="57">
        <v>73850.709553209832</v>
      </c>
      <c r="F23" s="58">
        <v>76502.709553209832</v>
      </c>
      <c r="G23" s="58">
        <v>75013.709553209832</v>
      </c>
      <c r="H23" s="59">
        <v>80628</v>
      </c>
    </row>
    <row r="24" spans="1:8" s="3" customFormat="1" ht="11.25" customHeight="1" x14ac:dyDescent="0.2">
      <c r="A24" s="62" t="s">
        <v>19</v>
      </c>
      <c r="B24" s="55"/>
      <c r="C24" s="55"/>
      <c r="D24" s="56"/>
      <c r="E24" s="51">
        <v>81099</v>
      </c>
      <c r="F24" s="52">
        <v>82823</v>
      </c>
      <c r="G24" s="52">
        <v>85428</v>
      </c>
      <c r="H24" s="53">
        <v>84323</v>
      </c>
    </row>
    <row r="25" spans="1:8" s="3" customFormat="1" ht="11.25" customHeight="1" x14ac:dyDescent="0.2">
      <c r="A25" s="32"/>
      <c r="B25" s="27"/>
      <c r="C25" s="27"/>
      <c r="D25" s="27"/>
      <c r="E25" s="36"/>
      <c r="F25" s="37"/>
      <c r="G25" s="37"/>
      <c r="H25" s="38"/>
    </row>
    <row r="26" spans="1:8" s="3" customFormat="1" ht="11.25" customHeight="1" x14ac:dyDescent="0.25">
      <c r="A26" s="45" t="s">
        <v>20</v>
      </c>
      <c r="B26" s="46"/>
      <c r="C26" s="46"/>
      <c r="D26" s="47"/>
      <c r="E26" s="48">
        <f>SUM(E28,E34)</f>
        <v>5557242.0132775679</v>
      </c>
      <c r="F26" s="49">
        <f>SUM(F28,F34)</f>
        <v>7528459.0132775679</v>
      </c>
      <c r="G26" s="49">
        <f>SUM(G28,G34)</f>
        <v>7783357.0132775679</v>
      </c>
      <c r="H26" s="50">
        <f>SUM(H28,H34)</f>
        <v>8016786</v>
      </c>
    </row>
    <row r="27" spans="1:8" s="3" customFormat="1" ht="11.25" customHeight="1" x14ac:dyDescent="0.2">
      <c r="A27" s="32"/>
      <c r="B27" s="27"/>
      <c r="C27" s="27"/>
      <c r="D27" s="27"/>
      <c r="E27" s="51"/>
      <c r="F27" s="52"/>
      <c r="G27" s="52"/>
      <c r="H27" s="53"/>
    </row>
    <row r="28" spans="1:8" s="3" customFormat="1" ht="11.25" customHeight="1" x14ac:dyDescent="0.2">
      <c r="A28" s="54" t="s">
        <v>21</v>
      </c>
      <c r="B28" s="55"/>
      <c r="C28" s="55"/>
      <c r="D28" s="56"/>
      <c r="E28" s="57">
        <f>SUM(E29:E32)</f>
        <v>0</v>
      </c>
      <c r="F28" s="58">
        <f>SUM(F29:F32)</f>
        <v>0</v>
      </c>
      <c r="G28" s="58">
        <f>SUM(G29:G32)</f>
        <v>0</v>
      </c>
      <c r="H28" s="59">
        <f>SUM(H29:H32)</f>
        <v>0</v>
      </c>
    </row>
    <row r="29" spans="1:8" s="3" customFormat="1" ht="11.25" customHeight="1" x14ac:dyDescent="0.2">
      <c r="A29" s="60" t="s">
        <v>14</v>
      </c>
      <c r="B29" s="46"/>
      <c r="C29" s="46"/>
      <c r="D29" s="56"/>
      <c r="E29" s="57">
        <v>0</v>
      </c>
      <c r="F29" s="58">
        <v>0</v>
      </c>
      <c r="G29" s="58">
        <v>0</v>
      </c>
      <c r="H29" s="59">
        <v>0</v>
      </c>
    </row>
    <row r="30" spans="1:8" s="3" customFormat="1" ht="11.25" customHeight="1" x14ac:dyDescent="0.2">
      <c r="A30" s="60" t="s">
        <v>15</v>
      </c>
      <c r="B30" s="61"/>
      <c r="C30" s="46"/>
      <c r="D30" s="56"/>
      <c r="E30" s="57">
        <v>0</v>
      </c>
      <c r="F30" s="58">
        <v>0</v>
      </c>
      <c r="G30" s="58">
        <v>0</v>
      </c>
      <c r="H30" s="59">
        <v>0</v>
      </c>
    </row>
    <row r="31" spans="1:8" s="3" customFormat="1" ht="11.25" customHeight="1" x14ac:dyDescent="0.2">
      <c r="A31" s="60" t="s">
        <v>16</v>
      </c>
      <c r="B31" s="46"/>
      <c r="C31" s="46"/>
      <c r="D31" s="55"/>
      <c r="E31" s="57">
        <v>0</v>
      </c>
      <c r="F31" s="58">
        <v>0</v>
      </c>
      <c r="G31" s="58">
        <v>0</v>
      </c>
      <c r="H31" s="59">
        <v>0</v>
      </c>
    </row>
    <row r="32" spans="1:8" s="3" customFormat="1" ht="11.25" customHeight="1" x14ac:dyDescent="0.2">
      <c r="A32" s="62" t="s">
        <v>17</v>
      </c>
      <c r="B32" s="55"/>
      <c r="C32" s="55"/>
      <c r="D32" s="56"/>
      <c r="E32" s="57">
        <v>0</v>
      </c>
      <c r="F32" s="58">
        <v>0</v>
      </c>
      <c r="G32" s="58">
        <v>0</v>
      </c>
      <c r="H32" s="59">
        <v>0</v>
      </c>
    </row>
    <row r="33" spans="1:8" s="3" customFormat="1" ht="11.25" customHeight="1" x14ac:dyDescent="0.2">
      <c r="A33" s="32"/>
      <c r="B33" s="27"/>
      <c r="C33" s="27"/>
      <c r="D33" s="27"/>
      <c r="E33" s="51"/>
      <c r="F33" s="52"/>
      <c r="G33" s="52"/>
      <c r="H33" s="53"/>
    </row>
    <row r="34" spans="1:8" s="3" customFormat="1" ht="11.25" customHeight="1" x14ac:dyDescent="0.2">
      <c r="A34" s="54" t="s">
        <v>22</v>
      </c>
      <c r="B34" s="55"/>
      <c r="C34" s="55"/>
      <c r="D34" s="56"/>
      <c r="E34" s="57">
        <f>SUM(E35:E39)</f>
        <v>5557242.0132775679</v>
      </c>
      <c r="F34" s="58">
        <f>SUM(F35:F39)</f>
        <v>7528459.0132775679</v>
      </c>
      <c r="G34" s="58">
        <f>SUM(G35:G39)</f>
        <v>7783357.0132775679</v>
      </c>
      <c r="H34" s="59">
        <f>SUM(H35:H39)</f>
        <v>8016786</v>
      </c>
    </row>
    <row r="35" spans="1:8" s="3" customFormat="1" ht="11.25" customHeight="1" x14ac:dyDescent="0.2">
      <c r="A35" s="60" t="s">
        <v>14</v>
      </c>
      <c r="B35" s="46"/>
      <c r="C35" s="46"/>
      <c r="D35" s="56"/>
      <c r="E35" s="57">
        <v>0</v>
      </c>
      <c r="F35" s="58">
        <v>0</v>
      </c>
      <c r="G35" s="58">
        <v>0</v>
      </c>
      <c r="H35" s="59">
        <v>0</v>
      </c>
    </row>
    <row r="36" spans="1:8" s="3" customFormat="1" ht="11.25" customHeight="1" x14ac:dyDescent="0.2">
      <c r="A36" s="60" t="s">
        <v>15</v>
      </c>
      <c r="B36" s="46"/>
      <c r="C36" s="46"/>
      <c r="D36" s="56"/>
      <c r="E36" s="57">
        <v>4390027</v>
      </c>
      <c r="F36" s="58">
        <v>6358902</v>
      </c>
      <c r="G36" s="58">
        <v>6639793</v>
      </c>
      <c r="H36" s="59">
        <v>6860564</v>
      </c>
    </row>
    <row r="37" spans="1:8" s="3" customFormat="1" ht="11.25" customHeight="1" x14ac:dyDescent="0.2">
      <c r="A37" s="60" t="s">
        <v>16</v>
      </c>
      <c r="B37" s="46"/>
      <c r="C37" s="46"/>
      <c r="D37" s="55"/>
      <c r="E37" s="57">
        <v>1041028</v>
      </c>
      <c r="F37" s="58">
        <v>1038783</v>
      </c>
      <c r="G37" s="58">
        <v>1008203</v>
      </c>
      <c r="H37" s="59">
        <v>1016272</v>
      </c>
    </row>
    <row r="38" spans="1:8" s="3" customFormat="1" ht="11.25" customHeight="1" x14ac:dyDescent="0.2">
      <c r="A38" s="62" t="s">
        <v>17</v>
      </c>
      <c r="B38" s="55"/>
      <c r="C38" s="55"/>
      <c r="D38" s="56"/>
      <c r="E38" s="57">
        <v>126187.01327756754</v>
      </c>
      <c r="F38" s="58">
        <v>130774.01327756754</v>
      </c>
      <c r="G38" s="58">
        <v>135361.01327756754</v>
      </c>
      <c r="H38" s="59">
        <v>139950</v>
      </c>
    </row>
    <row r="39" spans="1:8" s="3" customFormat="1" ht="11.25" customHeight="1" x14ac:dyDescent="0.2">
      <c r="A39" s="62" t="s">
        <v>19</v>
      </c>
      <c r="B39" s="55"/>
      <c r="C39" s="55"/>
      <c r="D39" s="56"/>
      <c r="E39" s="143">
        <v>0</v>
      </c>
      <c r="F39" s="52">
        <v>0</v>
      </c>
      <c r="G39" s="52">
        <v>0</v>
      </c>
      <c r="H39" s="53">
        <v>0</v>
      </c>
    </row>
    <row r="40" spans="1:8" s="3" customFormat="1" ht="11.25" customHeight="1" x14ac:dyDescent="0.2">
      <c r="A40" s="54"/>
      <c r="B40" s="55"/>
      <c r="C40" s="55"/>
      <c r="D40" s="55"/>
      <c r="E40" s="143"/>
      <c r="F40" s="158"/>
      <c r="G40" s="158"/>
      <c r="H40" s="64"/>
    </row>
    <row r="41" spans="1:8" s="3" customFormat="1" ht="11.25" customHeight="1" x14ac:dyDescent="0.25">
      <c r="A41" s="45" t="s">
        <v>23</v>
      </c>
      <c r="B41" s="65"/>
      <c r="C41" s="65"/>
      <c r="D41" s="47"/>
      <c r="E41" s="48">
        <f>SUM(E13,E28)</f>
        <v>1556967.5407953262</v>
      </c>
      <c r="F41" s="49">
        <f>SUM(F13,F28)</f>
        <v>1893100.5407953262</v>
      </c>
      <c r="G41" s="49">
        <f>SUM(G13,G28)</f>
        <v>2008510.5407953262</v>
      </c>
      <c r="H41" s="50">
        <f>SUM(H13,H28)</f>
        <v>1198456</v>
      </c>
    </row>
    <row r="42" spans="1:8" s="3" customFormat="1" ht="11.25" customHeight="1" x14ac:dyDescent="0.25">
      <c r="A42" s="66" t="s">
        <v>24</v>
      </c>
      <c r="B42" s="28"/>
      <c r="C42" s="28"/>
      <c r="D42" s="67"/>
      <c r="E42" s="57">
        <v>1330400</v>
      </c>
      <c r="F42" s="58">
        <v>1638900</v>
      </c>
      <c r="G42" s="58">
        <v>1748400</v>
      </c>
      <c r="H42" s="59">
        <v>940621</v>
      </c>
    </row>
    <row r="43" spans="1:8" s="3" customFormat="1" ht="11.25" customHeight="1" x14ac:dyDescent="0.25">
      <c r="A43" s="68"/>
      <c r="B43" s="69"/>
      <c r="C43" s="69"/>
      <c r="D43" s="70"/>
      <c r="E43" s="71"/>
      <c r="F43" s="72"/>
      <c r="G43" s="72"/>
      <c r="H43" s="73"/>
    </row>
    <row r="44" spans="1:8" s="3" customFormat="1" ht="12" customHeight="1" thickBot="1" x14ac:dyDescent="0.3">
      <c r="A44" s="17" t="s">
        <v>25</v>
      </c>
      <c r="B44" s="18"/>
      <c r="C44" s="18"/>
      <c r="D44" s="74"/>
      <c r="E44" s="75">
        <f>SUM(E19,E34)</f>
        <v>18382324.072960235</v>
      </c>
      <c r="F44" s="76">
        <f>SUM(F19,F34)</f>
        <v>20165743.072960235</v>
      </c>
      <c r="G44" s="76">
        <f>SUM(G19,G34)</f>
        <v>21221211.072960235</v>
      </c>
      <c r="H44" s="77">
        <f>SUM(H19,H34)</f>
        <v>22122259</v>
      </c>
    </row>
    <row r="45" spans="1:8" s="3" customFormat="1" ht="11.25" customHeight="1" x14ac:dyDescent="0.25">
      <c r="A45" s="45" t="s">
        <v>26</v>
      </c>
      <c r="B45" s="65"/>
      <c r="C45" s="65"/>
      <c r="D45" s="47"/>
      <c r="E45" s="78"/>
      <c r="F45" s="79"/>
      <c r="G45" s="80"/>
      <c r="H45" s="81"/>
    </row>
    <row r="46" spans="1:8" s="3" customFormat="1" ht="11.25" customHeight="1" x14ac:dyDescent="0.25">
      <c r="A46" s="26" t="s">
        <v>27</v>
      </c>
      <c r="B46" s="28"/>
      <c r="C46" s="65" t="s">
        <v>28</v>
      </c>
      <c r="D46" s="67"/>
      <c r="E46" s="48">
        <f>SUM(E47:E48)</f>
        <v>77725</v>
      </c>
      <c r="F46" s="49">
        <f>SUM(F47:F48)</f>
        <v>92457</v>
      </c>
      <c r="G46" s="49">
        <f>SUM(G47:G48)</f>
        <v>84270</v>
      </c>
      <c r="H46" s="50">
        <f>SUM(H47:H48)</f>
        <v>83485</v>
      </c>
    </row>
    <row r="47" spans="1:8" s="3" customFormat="1" ht="11.25" customHeight="1" x14ac:dyDescent="0.2">
      <c r="A47" s="54" t="s">
        <v>29</v>
      </c>
      <c r="B47" s="55"/>
      <c r="C47" s="55"/>
      <c r="D47" s="56"/>
      <c r="E47" s="51">
        <f>SUM(E14,E29)</f>
        <v>77725</v>
      </c>
      <c r="F47" s="52">
        <f>SUM(F14,F29)</f>
        <v>92457</v>
      </c>
      <c r="G47" s="52">
        <f>SUM(G14,G29)</f>
        <v>84270</v>
      </c>
      <c r="H47" s="53">
        <f>SUM(H14,H29)</f>
        <v>83485</v>
      </c>
    </row>
    <row r="48" spans="1:8" s="3" customFormat="1" ht="11.25" customHeight="1" x14ac:dyDescent="0.2">
      <c r="A48" s="54" t="s">
        <v>30</v>
      </c>
      <c r="B48" s="55"/>
      <c r="C48" s="55"/>
      <c r="D48" s="56"/>
      <c r="E48" s="51">
        <f>SUM(E35,E20)</f>
        <v>0</v>
      </c>
      <c r="F48" s="52">
        <f>SUM(F35,F20)</f>
        <v>0</v>
      </c>
      <c r="G48" s="52">
        <f>SUM(G35,G20)</f>
        <v>0</v>
      </c>
      <c r="H48" s="53">
        <f>SUM(H35,H20)</f>
        <v>0</v>
      </c>
    </row>
    <row r="49" spans="1:8" s="3" customFormat="1" ht="11.25" customHeight="1" x14ac:dyDescent="0.2">
      <c r="A49" s="54" t="s">
        <v>31</v>
      </c>
      <c r="B49" s="55"/>
      <c r="C49" s="55"/>
      <c r="D49" s="56"/>
      <c r="E49" s="51">
        <f>SUM(E14,E20)</f>
        <v>77725</v>
      </c>
      <c r="F49" s="52">
        <f>SUM(F14,F20)</f>
        <v>92457</v>
      </c>
      <c r="G49" s="52">
        <f>SUM(G14,G20)</f>
        <v>84270</v>
      </c>
      <c r="H49" s="53">
        <f>SUM(H14,H20)</f>
        <v>83485</v>
      </c>
    </row>
    <row r="50" spans="1:8" s="3" customFormat="1" ht="11.25" customHeight="1" x14ac:dyDescent="0.2">
      <c r="A50" s="54" t="s">
        <v>32</v>
      </c>
      <c r="B50" s="55"/>
      <c r="C50" s="55"/>
      <c r="D50" s="56"/>
      <c r="E50" s="51">
        <f>SUM(E29,E35)</f>
        <v>0</v>
      </c>
      <c r="F50" s="52">
        <f>SUM(F29,F35)</f>
        <v>0</v>
      </c>
      <c r="G50" s="52">
        <f>SUM(G29,G35)</f>
        <v>0</v>
      </c>
      <c r="H50" s="53">
        <f>SUM(H29,H35)</f>
        <v>0</v>
      </c>
    </row>
    <row r="51" spans="1:8" s="3" customFormat="1" ht="11.25" customHeight="1" x14ac:dyDescent="0.25">
      <c r="A51" s="26"/>
      <c r="B51" s="28"/>
      <c r="C51" s="28"/>
      <c r="D51" s="67"/>
      <c r="E51" s="71"/>
      <c r="F51" s="72"/>
      <c r="G51" s="72"/>
      <c r="H51" s="73"/>
    </row>
    <row r="52" spans="1:8" s="3" customFormat="1" ht="11.25" customHeight="1" x14ac:dyDescent="0.25">
      <c r="A52" s="45" t="s">
        <v>33</v>
      </c>
      <c r="B52" s="65"/>
      <c r="C52" s="65" t="s">
        <v>34</v>
      </c>
      <c r="D52" s="47"/>
      <c r="E52" s="48">
        <f>SUM(E53:E54)</f>
        <v>17037435</v>
      </c>
      <c r="F52" s="49">
        <f>SUM(F53:F54)</f>
        <v>19126643</v>
      </c>
      <c r="G52" s="49">
        <f>SUM(G53:G54)</f>
        <v>20286996</v>
      </c>
      <c r="H52" s="50">
        <f>SUM(H53:H54)</f>
        <v>20377854</v>
      </c>
    </row>
    <row r="53" spans="1:8" s="3" customFormat="1" ht="11.25" customHeight="1" x14ac:dyDescent="0.25">
      <c r="A53" s="54" t="s">
        <v>35</v>
      </c>
      <c r="B53" s="55"/>
      <c r="C53" s="82"/>
      <c r="D53" s="56"/>
      <c r="E53" s="51">
        <f>SUM(E15,E30)</f>
        <v>1334250</v>
      </c>
      <c r="F53" s="52">
        <f>SUM(F15,F30)</f>
        <v>1639267</v>
      </c>
      <c r="G53" s="52">
        <f>SUM(G15,G30)</f>
        <v>1748403</v>
      </c>
      <c r="H53" s="53">
        <f>SUM(H15,H30)</f>
        <v>940624</v>
      </c>
    </row>
    <row r="54" spans="1:8" s="3" customFormat="1" ht="11.25" customHeight="1" x14ac:dyDescent="0.25">
      <c r="A54" s="54" t="s">
        <v>36</v>
      </c>
      <c r="B54" s="55"/>
      <c r="C54" s="82"/>
      <c r="D54" s="56"/>
      <c r="E54" s="51">
        <f>SUM(E21,E36)</f>
        <v>15703185</v>
      </c>
      <c r="F54" s="52">
        <f>SUM(F21,F36)</f>
        <v>17487376</v>
      </c>
      <c r="G54" s="52">
        <f>SUM(G21,G36)</f>
        <v>18538593</v>
      </c>
      <c r="H54" s="53">
        <f>SUM(H21,H36)</f>
        <v>19437230</v>
      </c>
    </row>
    <row r="55" spans="1:8" s="3" customFormat="1" ht="11.25" customHeight="1" x14ac:dyDescent="0.25">
      <c r="A55" s="54" t="s">
        <v>37</v>
      </c>
      <c r="B55" s="55"/>
      <c r="C55" s="82"/>
      <c r="D55" s="56"/>
      <c r="E55" s="51">
        <f>SUM(E15,E21)</f>
        <v>12647408</v>
      </c>
      <c r="F55" s="52">
        <f>SUM(F15,F21)</f>
        <v>12767741</v>
      </c>
      <c r="G55" s="52">
        <f>SUM(G15,G21)</f>
        <v>13647203</v>
      </c>
      <c r="H55" s="53">
        <f>SUM(H15,H21)</f>
        <v>13517290</v>
      </c>
    </row>
    <row r="56" spans="1:8" s="3" customFormat="1" ht="11.25" customHeight="1" x14ac:dyDescent="0.25">
      <c r="A56" s="54" t="s">
        <v>38</v>
      </c>
      <c r="B56" s="55"/>
      <c r="C56" s="82"/>
      <c r="D56" s="83"/>
      <c r="E56" s="51">
        <f>SUM(E30,E36)</f>
        <v>4390027</v>
      </c>
      <c r="F56" s="52">
        <f>SUM(F30,F36)</f>
        <v>6358902</v>
      </c>
      <c r="G56" s="52">
        <f>SUM(G30,G36)</f>
        <v>6639793</v>
      </c>
      <c r="H56" s="53">
        <f>SUM(H30,H36)</f>
        <v>6860564</v>
      </c>
    </row>
    <row r="57" spans="1:8" s="3" customFormat="1" ht="11.25" customHeight="1" x14ac:dyDescent="0.25">
      <c r="A57" s="84"/>
      <c r="B57" s="85"/>
      <c r="C57" s="28"/>
      <c r="D57" s="67"/>
      <c r="E57" s="71"/>
      <c r="F57" s="72"/>
      <c r="G57" s="72"/>
      <c r="H57" s="73"/>
    </row>
    <row r="58" spans="1:8" s="3" customFormat="1" ht="11.25" customHeight="1" x14ac:dyDescent="0.25">
      <c r="A58" s="26" t="s">
        <v>39</v>
      </c>
      <c r="B58" s="28"/>
      <c r="C58" s="65" t="s">
        <v>40</v>
      </c>
      <c r="D58" s="67"/>
      <c r="E58" s="48">
        <f>SUM(E59:E60)</f>
        <v>2824131.61375556</v>
      </c>
      <c r="F58" s="49">
        <f>SUM(F59:F60)</f>
        <v>2839743.61375556</v>
      </c>
      <c r="G58" s="49">
        <f>SUM(G59:G60)</f>
        <v>2858455.61375556</v>
      </c>
      <c r="H58" s="50">
        <f>SUM(H59:H60)</f>
        <v>2859376</v>
      </c>
    </row>
    <row r="59" spans="1:8" s="3" customFormat="1" ht="11.25" customHeight="1" x14ac:dyDescent="0.2">
      <c r="A59" s="54" t="s">
        <v>41</v>
      </c>
      <c r="B59" s="55"/>
      <c r="C59" s="55"/>
      <c r="D59" s="56"/>
      <c r="E59" s="51">
        <f t="shared" ref="E59:H62" si="0">E65+E71+E77</f>
        <v>144992.54079532629</v>
      </c>
      <c r="F59" s="52">
        <f t="shared" si="0"/>
        <v>161376.54079532629</v>
      </c>
      <c r="G59" s="52">
        <f t="shared" si="0"/>
        <v>175837.54079532629</v>
      </c>
      <c r="H59" s="53">
        <f t="shared" si="0"/>
        <v>174347</v>
      </c>
    </row>
    <row r="60" spans="1:8" s="3" customFormat="1" ht="11.25" customHeight="1" x14ac:dyDescent="0.2">
      <c r="A60" s="54" t="s">
        <v>42</v>
      </c>
      <c r="B60" s="55"/>
      <c r="C60" s="55"/>
      <c r="D60" s="56"/>
      <c r="E60" s="51">
        <f t="shared" si="0"/>
        <v>2679139.0729602338</v>
      </c>
      <c r="F60" s="52">
        <f t="shared" si="0"/>
        <v>2678367.0729602338</v>
      </c>
      <c r="G60" s="52">
        <f t="shared" si="0"/>
        <v>2682618.0729602338</v>
      </c>
      <c r="H60" s="53">
        <f t="shared" si="0"/>
        <v>2685029</v>
      </c>
    </row>
    <row r="61" spans="1:8" s="3" customFormat="1" ht="11.25" customHeight="1" x14ac:dyDescent="0.2">
      <c r="A61" s="54" t="s">
        <v>43</v>
      </c>
      <c r="B61" s="55"/>
      <c r="C61" s="55"/>
      <c r="D61" s="56"/>
      <c r="E61" s="51">
        <f t="shared" si="0"/>
        <v>1656916.6004779923</v>
      </c>
      <c r="F61" s="52">
        <f t="shared" si="0"/>
        <v>1670186.6004779923</v>
      </c>
      <c r="G61" s="52">
        <f t="shared" si="0"/>
        <v>1714891.6004779923</v>
      </c>
      <c r="H61" s="53">
        <f t="shared" si="0"/>
        <v>1703154</v>
      </c>
    </row>
    <row r="62" spans="1:8" s="3" customFormat="1" ht="11.25" customHeight="1" x14ac:dyDescent="0.2">
      <c r="A62" s="54" t="s">
        <v>44</v>
      </c>
      <c r="B62" s="55"/>
      <c r="C62" s="55"/>
      <c r="D62" s="56"/>
      <c r="E62" s="51">
        <f t="shared" si="0"/>
        <v>1167215.0132775675</v>
      </c>
      <c r="F62" s="52">
        <f t="shared" si="0"/>
        <v>1169557.0132775675</v>
      </c>
      <c r="G62" s="52">
        <f t="shared" si="0"/>
        <v>1143564.0132775675</v>
      </c>
      <c r="H62" s="53">
        <f t="shared" si="0"/>
        <v>1156222</v>
      </c>
    </row>
    <row r="63" spans="1:8" s="3" customFormat="1" ht="11.25" customHeight="1" x14ac:dyDescent="0.2">
      <c r="A63" s="84"/>
      <c r="B63" s="85"/>
      <c r="C63" s="85"/>
      <c r="D63" s="70"/>
      <c r="E63" s="71"/>
      <c r="F63" s="72"/>
      <c r="G63" s="72"/>
      <c r="H63" s="73"/>
    </row>
    <row r="64" spans="1:8" s="3" customFormat="1" ht="11.25" customHeight="1" x14ac:dyDescent="0.25">
      <c r="A64" s="45" t="s">
        <v>45</v>
      </c>
      <c r="B64" s="65"/>
      <c r="C64" s="65" t="s">
        <v>46</v>
      </c>
      <c r="D64" s="47"/>
      <c r="E64" s="48">
        <f>SUM(E65:E66)</f>
        <v>2541139.8909247825</v>
      </c>
      <c r="F64" s="49">
        <f>SUM(F65:F66)</f>
        <v>2547585.8909247825</v>
      </c>
      <c r="G64" s="49">
        <f>SUM(G65:G66)</f>
        <v>2561282.8909247825</v>
      </c>
      <c r="H64" s="50">
        <f>SUM(H65:H66)</f>
        <v>2553339</v>
      </c>
    </row>
    <row r="65" spans="1:8" s="3" customFormat="1" ht="11.25" customHeight="1" x14ac:dyDescent="0.25">
      <c r="A65" s="54" t="s">
        <v>47</v>
      </c>
      <c r="B65" s="55"/>
      <c r="C65" s="82"/>
      <c r="D65" s="55"/>
      <c r="E65" s="51">
        <f>SUM(E16,E31)</f>
        <v>143137.54079532629</v>
      </c>
      <c r="F65" s="52">
        <f>SUM(F16,F31)</f>
        <v>159318.54079532629</v>
      </c>
      <c r="G65" s="52">
        <f>SUM(G16,G31)</f>
        <v>174467.54079532629</v>
      </c>
      <c r="H65" s="53">
        <f>SUM(H16,H31)</f>
        <v>173211</v>
      </c>
    </row>
    <row r="66" spans="1:8" s="3" customFormat="1" ht="11.25" customHeight="1" x14ac:dyDescent="0.25">
      <c r="A66" s="54" t="s">
        <v>48</v>
      </c>
      <c r="B66" s="55"/>
      <c r="C66" s="82"/>
      <c r="D66" s="55"/>
      <c r="E66" s="51">
        <f>SUM(E22,E37)</f>
        <v>2398002.3501294563</v>
      </c>
      <c r="F66" s="52">
        <f>SUM(F22,F37)</f>
        <v>2388267.3501294563</v>
      </c>
      <c r="G66" s="52">
        <f>SUM(G22,G37)</f>
        <v>2386815.3501294563</v>
      </c>
      <c r="H66" s="53">
        <f>SUM(H22,H37)</f>
        <v>2380128</v>
      </c>
    </row>
    <row r="67" spans="1:8" s="3" customFormat="1" ht="11.25" customHeight="1" x14ac:dyDescent="0.25">
      <c r="A67" s="54" t="s">
        <v>49</v>
      </c>
      <c r="B67" s="55"/>
      <c r="C67" s="82"/>
      <c r="D67" s="55"/>
      <c r="E67" s="51">
        <f>SUM(E16,E22)</f>
        <v>1500111.8909247825</v>
      </c>
      <c r="F67" s="52">
        <f>SUM(F16,F22)</f>
        <v>1508802.8909247825</v>
      </c>
      <c r="G67" s="52">
        <f>SUM(G16,G22)</f>
        <v>1553079.8909247825</v>
      </c>
      <c r="H67" s="53">
        <f>SUM(H16,H22)</f>
        <v>1537067</v>
      </c>
    </row>
    <row r="68" spans="1:8" s="3" customFormat="1" ht="11.25" customHeight="1" x14ac:dyDescent="0.25">
      <c r="A68" s="54" t="s">
        <v>50</v>
      </c>
      <c r="B68" s="55"/>
      <c r="C68" s="82"/>
      <c r="D68" s="55"/>
      <c r="E68" s="51">
        <f>SUM(E31,E37)</f>
        <v>1041028</v>
      </c>
      <c r="F68" s="52">
        <f>SUM(F31,F37)</f>
        <v>1038783</v>
      </c>
      <c r="G68" s="52">
        <f>SUM(G31,G37)</f>
        <v>1008203</v>
      </c>
      <c r="H68" s="53">
        <f>SUM(H31,H37)</f>
        <v>1016272</v>
      </c>
    </row>
    <row r="69" spans="1:8" s="3" customFormat="1" ht="11.25" customHeight="1" x14ac:dyDescent="0.25">
      <c r="A69" s="68"/>
      <c r="B69" s="69"/>
      <c r="C69" s="69"/>
      <c r="D69" s="70" t="s">
        <v>51</v>
      </c>
      <c r="E69" s="71"/>
      <c r="F69" s="72"/>
      <c r="G69" s="72"/>
      <c r="H69" s="73"/>
    </row>
    <row r="70" spans="1:8" s="3" customFormat="1" ht="11.25" customHeight="1" x14ac:dyDescent="0.25">
      <c r="A70" s="45" t="s">
        <v>52</v>
      </c>
      <c r="B70" s="65"/>
      <c r="C70" s="65"/>
      <c r="D70" s="47"/>
      <c r="E70" s="48">
        <f>SUM(E71:E72)</f>
        <v>201892.72283077738</v>
      </c>
      <c r="F70" s="49">
        <f>SUM(F71:F72)</f>
        <v>209334.72283077738</v>
      </c>
      <c r="G70" s="49">
        <f>SUM(G71:G72)</f>
        <v>211744.72283077738</v>
      </c>
      <c r="H70" s="50">
        <f>SUM(H71:H72)</f>
        <v>221714</v>
      </c>
    </row>
    <row r="71" spans="1:8" s="3" customFormat="1" ht="11.25" customHeight="1" x14ac:dyDescent="0.25">
      <c r="A71" s="54" t="s">
        <v>53</v>
      </c>
      <c r="B71" s="55"/>
      <c r="C71" s="82"/>
      <c r="D71" s="55"/>
      <c r="E71" s="51">
        <f>SUM(E17,E32)</f>
        <v>1855</v>
      </c>
      <c r="F71" s="52">
        <f>SUM(F17,F32)</f>
        <v>2058</v>
      </c>
      <c r="G71" s="52">
        <f>SUM(G17,G32)</f>
        <v>1370</v>
      </c>
      <c r="H71" s="53">
        <f>SUM(H17,H32)</f>
        <v>1136</v>
      </c>
    </row>
    <row r="72" spans="1:8" s="3" customFormat="1" ht="11.25" customHeight="1" x14ac:dyDescent="0.25">
      <c r="A72" s="54" t="s">
        <v>54</v>
      </c>
      <c r="B72" s="55"/>
      <c r="C72" s="82"/>
      <c r="D72" s="55"/>
      <c r="E72" s="51">
        <f>SUM(E23,E38)</f>
        <v>200037.72283077738</v>
      </c>
      <c r="F72" s="52">
        <f>SUM(F23,F38)</f>
        <v>207276.72283077738</v>
      </c>
      <c r="G72" s="52">
        <f>SUM(G23,G38)</f>
        <v>210374.72283077738</v>
      </c>
      <c r="H72" s="53">
        <f>SUM(H23,H38)</f>
        <v>220578</v>
      </c>
    </row>
    <row r="73" spans="1:8" s="3" customFormat="1" ht="11.25" customHeight="1" x14ac:dyDescent="0.25">
      <c r="A73" s="54" t="s">
        <v>55</v>
      </c>
      <c r="B73" s="55"/>
      <c r="C73" s="82"/>
      <c r="D73" s="55"/>
      <c r="E73" s="51">
        <f>SUM(E17,E23)</f>
        <v>75705.709553209832</v>
      </c>
      <c r="F73" s="52">
        <f>SUM(F17,F23)</f>
        <v>78560.709553209832</v>
      </c>
      <c r="G73" s="52">
        <f>SUM(G17,G23)</f>
        <v>76383.709553209832</v>
      </c>
      <c r="H73" s="53">
        <f>SUM(H17,H23)</f>
        <v>81764</v>
      </c>
    </row>
    <row r="74" spans="1:8" s="3" customFormat="1" ht="11.25" customHeight="1" x14ac:dyDescent="0.25">
      <c r="A74" s="54" t="s">
        <v>56</v>
      </c>
      <c r="B74" s="55"/>
      <c r="C74" s="82"/>
      <c r="D74" s="55"/>
      <c r="E74" s="51">
        <f>E32+E38</f>
        <v>126187.01327756754</v>
      </c>
      <c r="F74" s="52">
        <f>F32+F38</f>
        <v>130774.01327756754</v>
      </c>
      <c r="G74" s="52">
        <f>G32+G38</f>
        <v>135361.01327756754</v>
      </c>
      <c r="H74" s="53">
        <f>H32+H38</f>
        <v>139950</v>
      </c>
    </row>
    <row r="75" spans="1:8" s="3" customFormat="1" ht="11.25" customHeight="1" x14ac:dyDescent="0.25">
      <c r="A75" s="32"/>
      <c r="B75" s="27"/>
      <c r="C75" s="28"/>
      <c r="D75" s="27"/>
      <c r="E75" s="36"/>
      <c r="F75" s="37"/>
      <c r="G75" s="37"/>
      <c r="H75" s="38"/>
    </row>
    <row r="76" spans="1:8" s="3" customFormat="1" ht="11.25" customHeight="1" x14ac:dyDescent="0.25">
      <c r="A76" s="45" t="s">
        <v>57</v>
      </c>
      <c r="B76" s="65"/>
      <c r="C76" s="65"/>
      <c r="D76" s="47"/>
      <c r="E76" s="48">
        <f>SUM(E77:E78)</f>
        <v>81099</v>
      </c>
      <c r="F76" s="49">
        <f>SUM(F77:F78)</f>
        <v>82823</v>
      </c>
      <c r="G76" s="49">
        <f>SUM(G77:G78)</f>
        <v>85428</v>
      </c>
      <c r="H76" s="50">
        <f>SUM(H77:H78)</f>
        <v>84323</v>
      </c>
    </row>
    <row r="77" spans="1:8" s="3" customFormat="1" ht="11.25" customHeight="1" x14ac:dyDescent="0.25">
      <c r="A77" s="54" t="s">
        <v>58</v>
      </c>
      <c r="B77" s="55"/>
      <c r="C77" s="82"/>
      <c r="D77" s="55"/>
      <c r="E77" s="51"/>
      <c r="F77" s="52"/>
      <c r="G77" s="52"/>
      <c r="H77" s="53"/>
    </row>
    <row r="78" spans="1:8" s="3" customFormat="1" ht="11.25" customHeight="1" x14ac:dyDescent="0.25">
      <c r="A78" s="54" t="s">
        <v>59</v>
      </c>
      <c r="B78" s="55"/>
      <c r="C78" s="82"/>
      <c r="D78" s="55"/>
      <c r="E78" s="51">
        <f>E24+E39</f>
        <v>81099</v>
      </c>
      <c r="F78" s="52">
        <f>F24+F39</f>
        <v>82823</v>
      </c>
      <c r="G78" s="52">
        <f>G24+G39</f>
        <v>85428</v>
      </c>
      <c r="H78" s="53">
        <f>H24+H39</f>
        <v>84323</v>
      </c>
    </row>
    <row r="79" spans="1:8" ht="15" customHeight="1" x14ac:dyDescent="0.35">
      <c r="A79" s="54" t="s">
        <v>60</v>
      </c>
      <c r="B79" s="55"/>
      <c r="C79" s="82"/>
      <c r="D79" s="55"/>
      <c r="E79" s="51">
        <f>E24</f>
        <v>81099</v>
      </c>
      <c r="F79" s="52">
        <f>F24</f>
        <v>82823</v>
      </c>
      <c r="G79" s="52">
        <f>G24</f>
        <v>85428</v>
      </c>
      <c r="H79" s="53">
        <f>H24</f>
        <v>84323</v>
      </c>
    </row>
    <row r="80" spans="1:8" ht="15" customHeight="1" x14ac:dyDescent="0.35">
      <c r="A80" s="54" t="s">
        <v>61</v>
      </c>
      <c r="B80" s="55"/>
      <c r="C80" s="82"/>
      <c r="D80" s="55"/>
      <c r="E80" s="51">
        <f>E39</f>
        <v>0</v>
      </c>
      <c r="F80" s="52">
        <f>F39</f>
        <v>0</v>
      </c>
      <c r="G80" s="52">
        <f>G39</f>
        <v>0</v>
      </c>
      <c r="H80" s="53">
        <f>H39</f>
        <v>0</v>
      </c>
    </row>
    <row r="81" spans="1:8" ht="15.75" customHeight="1" thickBot="1" x14ac:dyDescent="0.4">
      <c r="A81" s="86"/>
      <c r="B81" s="87"/>
      <c r="C81" s="87"/>
      <c r="D81" s="87"/>
      <c r="E81" s="88"/>
      <c r="F81" s="89"/>
      <c r="G81" s="89"/>
      <c r="H81" s="90"/>
    </row>
    <row r="82" spans="1:8" ht="15" customHeight="1" x14ac:dyDescent="0.35">
      <c r="A82" s="91" t="s">
        <v>62</v>
      </c>
      <c r="B82" s="92"/>
      <c r="C82" s="92"/>
      <c r="D82" s="93"/>
      <c r="E82" s="94">
        <f>SUM(E85,E83)</f>
        <v>19939291.613755561</v>
      </c>
      <c r="F82" s="95">
        <f>SUM(F85,F83)</f>
        <v>22058843.613755561</v>
      </c>
      <c r="G82" s="95">
        <f>SUM(G85,G83)</f>
        <v>23229721.613755561</v>
      </c>
      <c r="H82" s="96">
        <f>SUM(H85,H83)</f>
        <v>23320715</v>
      </c>
    </row>
    <row r="83" spans="1:8" ht="15" customHeight="1" x14ac:dyDescent="0.35">
      <c r="A83" s="97" t="s">
        <v>63</v>
      </c>
      <c r="B83" s="98"/>
      <c r="C83" s="98"/>
      <c r="D83" s="99"/>
      <c r="E83" s="94">
        <v>19830040.606984001</v>
      </c>
      <c r="F83" s="95">
        <v>21947198.606984001</v>
      </c>
      <c r="G83" s="95">
        <v>23120162.606984001</v>
      </c>
      <c r="H83" s="96">
        <v>23218117</v>
      </c>
    </row>
    <row r="84" spans="1:8" ht="15" customHeight="1" x14ac:dyDescent="0.35">
      <c r="A84" s="97" t="s">
        <v>64</v>
      </c>
      <c r="B84" s="98"/>
      <c r="C84" s="98"/>
      <c r="D84" s="98"/>
      <c r="E84" s="100" t="s">
        <v>9</v>
      </c>
      <c r="F84" s="101" t="s">
        <v>9</v>
      </c>
      <c r="G84" s="101" t="s">
        <v>9</v>
      </c>
      <c r="H84" s="102" t="s">
        <v>9</v>
      </c>
    </row>
    <row r="85" spans="1:8" ht="15" customHeight="1" x14ac:dyDescent="0.35">
      <c r="A85" s="97" t="s">
        <v>65</v>
      </c>
      <c r="B85" s="98"/>
      <c r="C85" s="98"/>
      <c r="D85" s="98"/>
      <c r="E85" s="103">
        <f>SUM(E86:E89)</f>
        <v>109251.00677155945</v>
      </c>
      <c r="F85" s="104">
        <f>SUM(F86:F89)</f>
        <v>111645.00677155945</v>
      </c>
      <c r="G85" s="104">
        <f>SUM(G86:G89)</f>
        <v>109559.00677155945</v>
      </c>
      <c r="H85" s="105">
        <f>SUM(H86:H89)</f>
        <v>102598</v>
      </c>
    </row>
    <row r="86" spans="1:8" ht="15" customHeight="1" x14ac:dyDescent="0.35">
      <c r="A86" s="106" t="s">
        <v>66</v>
      </c>
      <c r="B86" s="107"/>
      <c r="C86" s="107"/>
      <c r="D86" s="108"/>
      <c r="E86" s="100" t="s">
        <v>9</v>
      </c>
      <c r="F86" s="109" t="s">
        <v>9</v>
      </c>
      <c r="G86" s="109" t="s">
        <v>9</v>
      </c>
      <c r="H86" s="102" t="s">
        <v>9</v>
      </c>
    </row>
    <row r="87" spans="1:8" ht="15" customHeight="1" x14ac:dyDescent="0.35">
      <c r="A87" s="110" t="s">
        <v>67</v>
      </c>
      <c r="B87" s="108"/>
      <c r="C87" s="108"/>
      <c r="D87" s="111"/>
      <c r="E87" s="112">
        <v>141</v>
      </c>
      <c r="F87" s="113">
        <v>266</v>
      </c>
      <c r="G87" s="113">
        <v>275</v>
      </c>
      <c r="H87" s="114">
        <v>130</v>
      </c>
    </row>
    <row r="88" spans="1:8" ht="15" customHeight="1" x14ac:dyDescent="0.35">
      <c r="A88" s="110" t="s">
        <v>68</v>
      </c>
      <c r="B88" s="108"/>
      <c r="C88" s="108"/>
      <c r="D88" s="111"/>
      <c r="E88" s="112">
        <v>75417</v>
      </c>
      <c r="F88" s="115">
        <v>73002</v>
      </c>
      <c r="G88" s="115">
        <v>71605</v>
      </c>
      <c r="H88" s="116">
        <v>70481</v>
      </c>
    </row>
    <row r="89" spans="1:8" ht="15" customHeight="1" x14ac:dyDescent="0.35">
      <c r="A89" s="122" t="s">
        <v>72</v>
      </c>
      <c r="B89" s="117"/>
      <c r="C89" s="117"/>
      <c r="D89" s="138"/>
      <c r="E89" s="125">
        <v>33693.006771559449</v>
      </c>
      <c r="F89" s="115">
        <v>38377.006771559449</v>
      </c>
      <c r="G89" s="115">
        <v>37679.006771559449</v>
      </c>
      <c r="H89" s="116">
        <v>31987</v>
      </c>
    </row>
    <row r="90" spans="1:8" ht="15.75" customHeight="1" thickBot="1" x14ac:dyDescent="0.4">
      <c r="A90" s="126"/>
      <c r="B90" s="127"/>
      <c r="C90" s="127"/>
      <c r="D90" s="128"/>
      <c r="E90" s="129"/>
      <c r="F90" s="130"/>
      <c r="G90" s="130"/>
      <c r="H90" s="131"/>
    </row>
    <row r="91" spans="1:8" ht="15" customHeight="1" x14ac:dyDescent="0.35">
      <c r="A91" s="132" t="s">
        <v>73</v>
      </c>
      <c r="B91" s="6"/>
      <c r="C91" s="6"/>
      <c r="D91" s="6"/>
    </row>
    <row r="92" spans="1:8" ht="15" customHeight="1" x14ac:dyDescent="0.35">
      <c r="A92" s="133" t="s">
        <v>74</v>
      </c>
      <c r="E92" s="134"/>
    </row>
    <row r="95" spans="1:8" ht="15" customHeight="1" x14ac:dyDescent="0.35">
      <c r="A95" s="135" t="s">
        <v>75</v>
      </c>
      <c r="B95" s="135"/>
      <c r="C95" s="135"/>
      <c r="D95" s="135"/>
      <c r="E95" s="136">
        <f>E7-E82</f>
        <v>0</v>
      </c>
      <c r="F95" s="136">
        <f>F7-F82</f>
        <v>0</v>
      </c>
      <c r="G95" s="136">
        <f>G7-G82</f>
        <v>0</v>
      </c>
      <c r="H95" s="136">
        <f>H7-H82</f>
        <v>0</v>
      </c>
    </row>
  </sheetData>
  <mergeCells count="1">
    <mergeCell ref="A2:H2"/>
  </mergeCells>
  <pageMargins left="0.7" right="0.7" top="0.75" bottom="0.75" header="0.3" footer="0.3"/>
  <headerFooter>
    <oddFooter>&amp;L_x000D_&amp;1#&amp;"Calibri"&amp;10&amp;K000000 Interné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51"/>
  </sheetPr>
  <dimension ref="A1:H95"/>
  <sheetViews>
    <sheetView zoomScale="90" zoomScaleNormal="90" workbookViewId="0">
      <selection activeCell="E7" sqref="E7"/>
    </sheetView>
  </sheetViews>
  <sheetFormatPr defaultRowHeight="15" customHeight="1" x14ac:dyDescent="0.35"/>
  <cols>
    <col min="1" max="3" width="9.1796875" style="1"/>
    <col min="4" max="4" width="14.54296875" style="1" customWidth="1"/>
    <col min="5" max="6" width="10.26953125" customWidth="1"/>
    <col min="7" max="8" width="10.1796875" customWidth="1"/>
    <col min="260" max="260" width="10.7265625" customWidth="1"/>
    <col min="261" max="262" width="10.26953125" customWidth="1"/>
    <col min="263" max="264" width="10.1796875" customWidth="1"/>
    <col min="516" max="516" width="10.7265625" customWidth="1"/>
    <col min="517" max="518" width="10.26953125" customWidth="1"/>
    <col min="519" max="520" width="10.1796875" customWidth="1"/>
    <col min="772" max="772" width="10.7265625" customWidth="1"/>
    <col min="773" max="774" width="10.26953125" customWidth="1"/>
    <col min="775" max="776" width="10.1796875" customWidth="1"/>
    <col min="1028" max="1028" width="10.7265625" customWidth="1"/>
    <col min="1029" max="1030" width="10.26953125" customWidth="1"/>
    <col min="1031" max="1032" width="10.1796875" customWidth="1"/>
    <col min="1284" max="1284" width="10.7265625" customWidth="1"/>
    <col min="1285" max="1286" width="10.26953125" customWidth="1"/>
    <col min="1287" max="1288" width="10.1796875" customWidth="1"/>
    <col min="1540" max="1540" width="10.7265625" customWidth="1"/>
    <col min="1541" max="1542" width="10.26953125" customWidth="1"/>
    <col min="1543" max="1544" width="10.1796875" customWidth="1"/>
    <col min="1796" max="1796" width="10.7265625" customWidth="1"/>
    <col min="1797" max="1798" width="10.26953125" customWidth="1"/>
    <col min="1799" max="1800" width="10.1796875" customWidth="1"/>
    <col min="2052" max="2052" width="10.7265625" customWidth="1"/>
    <col min="2053" max="2054" width="10.26953125" customWidth="1"/>
    <col min="2055" max="2056" width="10.1796875" customWidth="1"/>
    <col min="2308" max="2308" width="10.7265625" customWidth="1"/>
    <col min="2309" max="2310" width="10.26953125" customWidth="1"/>
    <col min="2311" max="2312" width="10.1796875" customWidth="1"/>
    <col min="2564" max="2564" width="10.7265625" customWidth="1"/>
    <col min="2565" max="2566" width="10.26953125" customWidth="1"/>
    <col min="2567" max="2568" width="10.1796875" customWidth="1"/>
    <col min="2820" max="2820" width="10.7265625" customWidth="1"/>
    <col min="2821" max="2822" width="10.26953125" customWidth="1"/>
    <col min="2823" max="2824" width="10.1796875" customWidth="1"/>
    <col min="3076" max="3076" width="10.7265625" customWidth="1"/>
    <col min="3077" max="3078" width="10.26953125" customWidth="1"/>
    <col min="3079" max="3080" width="10.1796875" customWidth="1"/>
    <col min="3332" max="3332" width="10.7265625" customWidth="1"/>
    <col min="3333" max="3334" width="10.26953125" customWidth="1"/>
    <col min="3335" max="3336" width="10.1796875" customWidth="1"/>
    <col min="3588" max="3588" width="10.7265625" customWidth="1"/>
    <col min="3589" max="3590" width="10.26953125" customWidth="1"/>
    <col min="3591" max="3592" width="10.1796875" customWidth="1"/>
    <col min="3844" max="3844" width="10.7265625" customWidth="1"/>
    <col min="3845" max="3846" width="10.26953125" customWidth="1"/>
    <col min="3847" max="3848" width="10.1796875" customWidth="1"/>
    <col min="4100" max="4100" width="10.7265625" customWidth="1"/>
    <col min="4101" max="4102" width="10.26953125" customWidth="1"/>
    <col min="4103" max="4104" width="10.1796875" customWidth="1"/>
    <col min="4356" max="4356" width="10.7265625" customWidth="1"/>
    <col min="4357" max="4358" width="10.26953125" customWidth="1"/>
    <col min="4359" max="4360" width="10.1796875" customWidth="1"/>
    <col min="4612" max="4612" width="10.7265625" customWidth="1"/>
    <col min="4613" max="4614" width="10.26953125" customWidth="1"/>
    <col min="4615" max="4616" width="10.1796875" customWidth="1"/>
    <col min="4868" max="4868" width="10.7265625" customWidth="1"/>
    <col min="4869" max="4870" width="10.26953125" customWidth="1"/>
    <col min="4871" max="4872" width="10.1796875" customWidth="1"/>
    <col min="5124" max="5124" width="10.7265625" customWidth="1"/>
    <col min="5125" max="5126" width="10.26953125" customWidth="1"/>
    <col min="5127" max="5128" width="10.1796875" customWidth="1"/>
    <col min="5380" max="5380" width="10.7265625" customWidth="1"/>
    <col min="5381" max="5382" width="10.26953125" customWidth="1"/>
    <col min="5383" max="5384" width="10.1796875" customWidth="1"/>
    <col min="5636" max="5636" width="10.7265625" customWidth="1"/>
    <col min="5637" max="5638" width="10.26953125" customWidth="1"/>
    <col min="5639" max="5640" width="10.1796875" customWidth="1"/>
    <col min="5892" max="5892" width="10.7265625" customWidth="1"/>
    <col min="5893" max="5894" width="10.26953125" customWidth="1"/>
    <col min="5895" max="5896" width="10.1796875" customWidth="1"/>
    <col min="6148" max="6148" width="10.7265625" customWidth="1"/>
    <col min="6149" max="6150" width="10.26953125" customWidth="1"/>
    <col min="6151" max="6152" width="10.1796875" customWidth="1"/>
    <col min="6404" max="6404" width="10.7265625" customWidth="1"/>
    <col min="6405" max="6406" width="10.26953125" customWidth="1"/>
    <col min="6407" max="6408" width="10.1796875" customWidth="1"/>
    <col min="6660" max="6660" width="10.7265625" customWidth="1"/>
    <col min="6661" max="6662" width="10.26953125" customWidth="1"/>
    <col min="6663" max="6664" width="10.1796875" customWidth="1"/>
    <col min="6916" max="6916" width="10.7265625" customWidth="1"/>
    <col min="6917" max="6918" width="10.26953125" customWidth="1"/>
    <col min="6919" max="6920" width="10.1796875" customWidth="1"/>
    <col min="7172" max="7172" width="10.7265625" customWidth="1"/>
    <col min="7173" max="7174" width="10.26953125" customWidth="1"/>
    <col min="7175" max="7176" width="10.1796875" customWidth="1"/>
    <col min="7428" max="7428" width="10.7265625" customWidth="1"/>
    <col min="7429" max="7430" width="10.26953125" customWidth="1"/>
    <col min="7431" max="7432" width="10.1796875" customWidth="1"/>
    <col min="7684" max="7684" width="10.7265625" customWidth="1"/>
    <col min="7685" max="7686" width="10.26953125" customWidth="1"/>
    <col min="7687" max="7688" width="10.1796875" customWidth="1"/>
    <col min="7940" max="7940" width="10.7265625" customWidth="1"/>
    <col min="7941" max="7942" width="10.26953125" customWidth="1"/>
    <col min="7943" max="7944" width="10.1796875" customWidth="1"/>
    <col min="8196" max="8196" width="10.7265625" customWidth="1"/>
    <col min="8197" max="8198" width="10.26953125" customWidth="1"/>
    <col min="8199" max="8200" width="10.1796875" customWidth="1"/>
    <col min="8452" max="8452" width="10.7265625" customWidth="1"/>
    <col min="8453" max="8454" width="10.26953125" customWidth="1"/>
    <col min="8455" max="8456" width="10.1796875" customWidth="1"/>
    <col min="8708" max="8708" width="10.7265625" customWidth="1"/>
    <col min="8709" max="8710" width="10.26953125" customWidth="1"/>
    <col min="8711" max="8712" width="10.1796875" customWidth="1"/>
    <col min="8964" max="8964" width="10.7265625" customWidth="1"/>
    <col min="8965" max="8966" width="10.26953125" customWidth="1"/>
    <col min="8967" max="8968" width="10.1796875" customWidth="1"/>
    <col min="9220" max="9220" width="10.7265625" customWidth="1"/>
    <col min="9221" max="9222" width="10.26953125" customWidth="1"/>
    <col min="9223" max="9224" width="10.1796875" customWidth="1"/>
    <col min="9476" max="9476" width="10.7265625" customWidth="1"/>
    <col min="9477" max="9478" width="10.26953125" customWidth="1"/>
    <col min="9479" max="9480" width="10.1796875" customWidth="1"/>
    <col min="9732" max="9732" width="10.7265625" customWidth="1"/>
    <col min="9733" max="9734" width="10.26953125" customWidth="1"/>
    <col min="9735" max="9736" width="10.1796875" customWidth="1"/>
    <col min="9988" max="9988" width="10.7265625" customWidth="1"/>
    <col min="9989" max="9990" width="10.26953125" customWidth="1"/>
    <col min="9991" max="9992" width="10.1796875" customWidth="1"/>
    <col min="10244" max="10244" width="10.7265625" customWidth="1"/>
    <col min="10245" max="10246" width="10.26953125" customWidth="1"/>
    <col min="10247" max="10248" width="10.1796875" customWidth="1"/>
    <col min="10500" max="10500" width="10.7265625" customWidth="1"/>
    <col min="10501" max="10502" width="10.26953125" customWidth="1"/>
    <col min="10503" max="10504" width="10.1796875" customWidth="1"/>
    <col min="10756" max="10756" width="10.7265625" customWidth="1"/>
    <col min="10757" max="10758" width="10.26953125" customWidth="1"/>
    <col min="10759" max="10760" width="10.1796875" customWidth="1"/>
    <col min="11012" max="11012" width="10.7265625" customWidth="1"/>
    <col min="11013" max="11014" width="10.26953125" customWidth="1"/>
    <col min="11015" max="11016" width="10.1796875" customWidth="1"/>
    <col min="11268" max="11268" width="10.7265625" customWidth="1"/>
    <col min="11269" max="11270" width="10.26953125" customWidth="1"/>
    <col min="11271" max="11272" width="10.1796875" customWidth="1"/>
    <col min="11524" max="11524" width="10.7265625" customWidth="1"/>
    <col min="11525" max="11526" width="10.26953125" customWidth="1"/>
    <col min="11527" max="11528" width="10.1796875" customWidth="1"/>
    <col min="11780" max="11780" width="10.7265625" customWidth="1"/>
    <col min="11781" max="11782" width="10.26953125" customWidth="1"/>
    <col min="11783" max="11784" width="10.1796875" customWidth="1"/>
    <col min="12036" max="12036" width="10.7265625" customWidth="1"/>
    <col min="12037" max="12038" width="10.26953125" customWidth="1"/>
    <col min="12039" max="12040" width="10.1796875" customWidth="1"/>
    <col min="12292" max="12292" width="10.7265625" customWidth="1"/>
    <col min="12293" max="12294" width="10.26953125" customWidth="1"/>
    <col min="12295" max="12296" width="10.1796875" customWidth="1"/>
    <col min="12548" max="12548" width="10.7265625" customWidth="1"/>
    <col min="12549" max="12550" width="10.26953125" customWidth="1"/>
    <col min="12551" max="12552" width="10.1796875" customWidth="1"/>
    <col min="12804" max="12804" width="10.7265625" customWidth="1"/>
    <col min="12805" max="12806" width="10.26953125" customWidth="1"/>
    <col min="12807" max="12808" width="10.1796875" customWidth="1"/>
    <col min="13060" max="13060" width="10.7265625" customWidth="1"/>
    <col min="13061" max="13062" width="10.26953125" customWidth="1"/>
    <col min="13063" max="13064" width="10.1796875" customWidth="1"/>
    <col min="13316" max="13316" width="10.7265625" customWidth="1"/>
    <col min="13317" max="13318" width="10.26953125" customWidth="1"/>
    <col min="13319" max="13320" width="10.1796875" customWidth="1"/>
    <col min="13572" max="13572" width="10.7265625" customWidth="1"/>
    <col min="13573" max="13574" width="10.26953125" customWidth="1"/>
    <col min="13575" max="13576" width="10.1796875" customWidth="1"/>
    <col min="13828" max="13828" width="10.7265625" customWidth="1"/>
    <col min="13829" max="13830" width="10.26953125" customWidth="1"/>
    <col min="13831" max="13832" width="10.1796875" customWidth="1"/>
    <col min="14084" max="14084" width="10.7265625" customWidth="1"/>
    <col min="14085" max="14086" width="10.26953125" customWidth="1"/>
    <col min="14087" max="14088" width="10.1796875" customWidth="1"/>
    <col min="14340" max="14340" width="10.7265625" customWidth="1"/>
    <col min="14341" max="14342" width="10.26953125" customWidth="1"/>
    <col min="14343" max="14344" width="10.1796875" customWidth="1"/>
    <col min="14596" max="14596" width="10.7265625" customWidth="1"/>
    <col min="14597" max="14598" width="10.26953125" customWidth="1"/>
    <col min="14599" max="14600" width="10.1796875" customWidth="1"/>
    <col min="14852" max="14852" width="10.7265625" customWidth="1"/>
    <col min="14853" max="14854" width="10.26953125" customWidth="1"/>
    <col min="14855" max="14856" width="10.1796875" customWidth="1"/>
    <col min="15108" max="15108" width="10.7265625" customWidth="1"/>
    <col min="15109" max="15110" width="10.26953125" customWidth="1"/>
    <col min="15111" max="15112" width="10.1796875" customWidth="1"/>
    <col min="15364" max="15364" width="10.7265625" customWidth="1"/>
    <col min="15365" max="15366" width="10.26953125" customWidth="1"/>
    <col min="15367" max="15368" width="10.1796875" customWidth="1"/>
    <col min="15620" max="15620" width="10.7265625" customWidth="1"/>
    <col min="15621" max="15622" width="10.26953125" customWidth="1"/>
    <col min="15623" max="15624" width="10.1796875" customWidth="1"/>
    <col min="15876" max="15876" width="10.7265625" customWidth="1"/>
    <col min="15877" max="15878" width="10.26953125" customWidth="1"/>
    <col min="15879" max="15880" width="10.1796875" customWidth="1"/>
    <col min="16132" max="16132" width="10.7265625" customWidth="1"/>
    <col min="16133" max="16134" width="10.26953125" customWidth="1"/>
    <col min="16135" max="16136" width="10.1796875" customWidth="1"/>
  </cols>
  <sheetData>
    <row r="1" spans="1:8" s="3" customFormat="1" ht="11.25" customHeight="1" x14ac:dyDescent="0.2">
      <c r="A1" s="2"/>
      <c r="B1" s="2"/>
      <c r="C1" s="2"/>
      <c r="D1" s="2"/>
    </row>
    <row r="2" spans="1:8" s="5" customFormat="1" ht="15" customHeight="1" x14ac:dyDescent="0.3">
      <c r="A2" s="167" t="s">
        <v>0</v>
      </c>
      <c r="B2" s="167"/>
      <c r="C2" s="167"/>
      <c r="D2" s="167"/>
      <c r="E2" s="167"/>
      <c r="F2" s="167"/>
      <c r="G2" s="167"/>
      <c r="H2" s="167"/>
    </row>
    <row r="3" spans="1:8" s="3" customFormat="1" ht="12" customHeight="1" thickBot="1" x14ac:dyDescent="0.25">
      <c r="A3" s="7"/>
      <c r="B3" s="8"/>
      <c r="C3" s="9"/>
      <c r="D3" s="9"/>
      <c r="H3" s="10" t="s">
        <v>1</v>
      </c>
    </row>
    <row r="4" spans="1:8" s="3" customFormat="1" ht="11.25" customHeight="1" x14ac:dyDescent="0.25">
      <c r="A4" s="11"/>
      <c r="B4" s="12"/>
      <c r="C4" s="12"/>
      <c r="D4" s="12"/>
      <c r="E4" s="162" t="s">
        <v>2</v>
      </c>
      <c r="F4" s="14" t="s">
        <v>3</v>
      </c>
      <c r="G4" s="14" t="s">
        <v>4</v>
      </c>
      <c r="H4" s="15" t="s">
        <v>5</v>
      </c>
    </row>
    <row r="5" spans="1:8" s="3" customFormat="1" ht="12" customHeight="1" thickBot="1" x14ac:dyDescent="0.3">
      <c r="A5" s="17" t="s">
        <v>6</v>
      </c>
      <c r="B5" s="18"/>
      <c r="C5" s="18"/>
      <c r="D5" s="18"/>
      <c r="E5" s="163">
        <v>2008</v>
      </c>
      <c r="F5" s="20">
        <v>2008</v>
      </c>
      <c r="G5" s="20">
        <v>2008</v>
      </c>
      <c r="H5" s="21">
        <v>2008</v>
      </c>
    </row>
    <row r="6" spans="1:8" s="3" customFormat="1" ht="11.25" customHeight="1" x14ac:dyDescent="0.2">
      <c r="A6" s="11"/>
      <c r="B6" s="12"/>
      <c r="C6" s="12"/>
      <c r="D6" s="12"/>
      <c r="E6" s="164"/>
      <c r="F6" s="67"/>
      <c r="G6" s="67"/>
      <c r="H6" s="165"/>
    </row>
    <row r="7" spans="1:8" s="3" customFormat="1" ht="11.25" customHeight="1" x14ac:dyDescent="0.25">
      <c r="A7" s="26" t="s">
        <v>7</v>
      </c>
      <c r="B7" s="27"/>
      <c r="C7" s="27"/>
      <c r="D7" s="28"/>
      <c r="E7" s="29">
        <f>SUM(E11,E26)</f>
        <v>17817964.588876717</v>
      </c>
      <c r="F7" s="30">
        <f>SUM(F11,F26)</f>
        <v>17787571.492299013</v>
      </c>
      <c r="G7" s="30">
        <f>SUM(G11,G26)</f>
        <v>18351071.710466042</v>
      </c>
      <c r="H7" s="31">
        <f>SUM(H11,H26)</f>
        <v>19629750.904999007</v>
      </c>
    </row>
    <row r="8" spans="1:8" s="3" customFormat="1" ht="11.25" customHeight="1" x14ac:dyDescent="0.2">
      <c r="A8" s="32" t="s">
        <v>8</v>
      </c>
      <c r="B8" s="27"/>
      <c r="C8" s="27"/>
      <c r="D8" s="27"/>
      <c r="E8" s="33" t="s">
        <v>9</v>
      </c>
      <c r="F8" s="34" t="s">
        <v>9</v>
      </c>
      <c r="G8" s="34" t="s">
        <v>9</v>
      </c>
      <c r="H8" s="35">
        <f>H7/68556645*100</f>
        <v>28.632893142596178</v>
      </c>
    </row>
    <row r="9" spans="1:8" s="3" customFormat="1" ht="12" customHeight="1" thickBot="1" x14ac:dyDescent="0.25">
      <c r="A9" s="32" t="s">
        <v>10</v>
      </c>
      <c r="B9" s="27"/>
      <c r="C9" s="27"/>
      <c r="D9" s="27"/>
      <c r="E9" s="36"/>
      <c r="F9" s="37"/>
      <c r="G9" s="37"/>
      <c r="H9" s="38"/>
    </row>
    <row r="10" spans="1:8" s="3" customFormat="1" ht="11.25" customHeight="1" x14ac:dyDescent="0.25">
      <c r="A10" s="39" t="s">
        <v>11</v>
      </c>
      <c r="B10" s="40"/>
      <c r="C10" s="40"/>
      <c r="D10" s="40"/>
      <c r="E10" s="141"/>
      <c r="F10" s="154"/>
      <c r="G10" s="154"/>
      <c r="H10" s="44"/>
    </row>
    <row r="11" spans="1:8" s="3" customFormat="1" ht="11.25" customHeight="1" x14ac:dyDescent="0.25">
      <c r="A11" s="45" t="s">
        <v>12</v>
      </c>
      <c r="B11" s="46"/>
      <c r="C11" s="46"/>
      <c r="D11" s="47"/>
      <c r="E11" s="48">
        <f>SUM(E13,E19)</f>
        <v>10488151.022522073</v>
      </c>
      <c r="F11" s="49">
        <f>SUM(F13,F19)</f>
        <v>10476774.074785899</v>
      </c>
      <c r="G11" s="49">
        <f>SUM(G13,G19)</f>
        <v>10702024.292952931</v>
      </c>
      <c r="H11" s="50">
        <f>SUM(H13,H19)</f>
        <v>12230417.372502159</v>
      </c>
    </row>
    <row r="12" spans="1:8" s="3" customFormat="1" ht="11.25" customHeight="1" x14ac:dyDescent="0.2">
      <c r="A12" s="32"/>
      <c r="B12" s="27"/>
      <c r="C12" s="27"/>
      <c r="D12" s="27"/>
      <c r="E12" s="51"/>
      <c r="F12" s="52"/>
      <c r="G12" s="52"/>
      <c r="H12" s="53"/>
    </row>
    <row r="13" spans="1:8" s="3" customFormat="1" ht="11.25" customHeight="1" x14ac:dyDescent="0.2">
      <c r="A13" s="54" t="s">
        <v>13</v>
      </c>
      <c r="B13" s="55"/>
      <c r="C13" s="55"/>
      <c r="D13" s="56"/>
      <c r="E13" s="57">
        <f>SUM(E14:E17)</f>
        <v>248883.63566354648</v>
      </c>
      <c r="F13" s="58">
        <f>SUM(F14:F17)</f>
        <v>249640.53999867223</v>
      </c>
      <c r="G13" s="58">
        <f>SUM(G14:G17)</f>
        <v>279774.06253734318</v>
      </c>
      <c r="H13" s="59">
        <f>SUM(H14:H17)</f>
        <v>1009757.3341299872</v>
      </c>
    </row>
    <row r="14" spans="1:8" s="3" customFormat="1" ht="11.25" customHeight="1" x14ac:dyDescent="0.2">
      <c r="A14" s="60" t="s">
        <v>14</v>
      </c>
      <c r="B14" s="46"/>
      <c r="C14" s="46"/>
      <c r="D14" s="55"/>
      <c r="E14" s="57">
        <v>105689.43769501426</v>
      </c>
      <c r="F14" s="58">
        <v>99913.695810927442</v>
      </c>
      <c r="G14" s="58">
        <v>124975.10456084444</v>
      </c>
      <c r="H14" s="59">
        <v>107548.29715196176</v>
      </c>
    </row>
    <row r="15" spans="1:8" s="3" customFormat="1" ht="11.25" customHeight="1" x14ac:dyDescent="0.2">
      <c r="A15" s="60" t="s">
        <v>15</v>
      </c>
      <c r="B15" s="61"/>
      <c r="C15" s="46"/>
      <c r="D15" s="55"/>
      <c r="E15" s="57">
        <v>3319.3918874062269</v>
      </c>
      <c r="F15" s="58">
        <v>3319.3918874062269</v>
      </c>
      <c r="G15" s="58">
        <v>0</v>
      </c>
      <c r="H15" s="59">
        <v>741021.04494456609</v>
      </c>
    </row>
    <row r="16" spans="1:8" s="3" customFormat="1" ht="11.25" customHeight="1" x14ac:dyDescent="0.2">
      <c r="A16" s="60" t="s">
        <v>16</v>
      </c>
      <c r="B16" s="46"/>
      <c r="C16" s="46"/>
      <c r="D16" s="55"/>
      <c r="E16" s="57">
        <v>138148.72229967473</v>
      </c>
      <c r="F16" s="58">
        <v>145478.02257186483</v>
      </c>
      <c r="G16" s="58">
        <v>153869.52824802496</v>
      </c>
      <c r="H16" s="59">
        <v>133869.39680010622</v>
      </c>
    </row>
    <row r="17" spans="1:8" s="3" customFormat="1" ht="11.25" customHeight="1" x14ac:dyDescent="0.2">
      <c r="A17" s="62" t="s">
        <v>17</v>
      </c>
      <c r="B17" s="55"/>
      <c r="C17" s="55"/>
      <c r="D17" s="56"/>
      <c r="E17" s="51">
        <v>1726.0837814512379</v>
      </c>
      <c r="F17" s="52">
        <v>929.42972847374358</v>
      </c>
      <c r="G17" s="52">
        <v>929.42972847374358</v>
      </c>
      <c r="H17" s="53">
        <v>27318.595233353251</v>
      </c>
    </row>
    <row r="18" spans="1:8" s="3" customFormat="1" ht="11.25" customHeight="1" x14ac:dyDescent="0.2">
      <c r="A18" s="32"/>
      <c r="B18" s="27"/>
      <c r="C18" s="27"/>
      <c r="D18" s="27"/>
      <c r="E18" s="51"/>
      <c r="F18" s="52"/>
      <c r="G18" s="52"/>
      <c r="H18" s="53"/>
    </row>
    <row r="19" spans="1:8" s="3" customFormat="1" ht="11.25" customHeight="1" x14ac:dyDescent="0.2">
      <c r="A19" s="54" t="s">
        <v>18</v>
      </c>
      <c r="B19" s="55"/>
      <c r="C19" s="55"/>
      <c r="D19" s="56"/>
      <c r="E19" s="57">
        <f>SUM(E20:E24)</f>
        <v>10239267.386858527</v>
      </c>
      <c r="F19" s="58">
        <f>SUM(F20:F24)</f>
        <v>10227133.534787226</v>
      </c>
      <c r="G19" s="58">
        <f>SUM(G20:G24)</f>
        <v>10422250.230415588</v>
      </c>
      <c r="H19" s="59">
        <f>SUM(H20:H24)</f>
        <v>11220660.038372172</v>
      </c>
    </row>
    <row r="20" spans="1:8" s="3" customFormat="1" ht="11.25" customHeight="1" x14ac:dyDescent="0.2">
      <c r="A20" s="60" t="s">
        <v>14</v>
      </c>
      <c r="B20" s="46"/>
      <c r="C20" s="46"/>
      <c r="D20" s="56"/>
      <c r="E20" s="57">
        <v>0</v>
      </c>
      <c r="F20" s="58">
        <v>0</v>
      </c>
      <c r="G20" s="58">
        <v>0</v>
      </c>
      <c r="H20" s="59">
        <v>0</v>
      </c>
    </row>
    <row r="21" spans="1:8" s="3" customFormat="1" ht="11.25" customHeight="1" x14ac:dyDescent="0.2">
      <c r="A21" s="60" t="s">
        <v>15</v>
      </c>
      <c r="B21" s="46"/>
      <c r="C21" s="46"/>
      <c r="D21" s="56"/>
      <c r="E21" s="57">
        <v>8740862.5688773803</v>
      </c>
      <c r="F21" s="58">
        <v>8804661.1066852547</v>
      </c>
      <c r="G21" s="58">
        <v>8995127.6389165502</v>
      </c>
      <c r="H21" s="59">
        <v>9695286.795459073</v>
      </c>
    </row>
    <row r="22" spans="1:8" s="3" customFormat="1" ht="11.25" customHeight="1" x14ac:dyDescent="0.2">
      <c r="A22" s="60" t="s">
        <v>16</v>
      </c>
      <c r="B22" s="46"/>
      <c r="C22" s="46"/>
      <c r="D22" s="55"/>
      <c r="E22" s="57">
        <v>1301078.1400285466</v>
      </c>
      <c r="F22" s="58">
        <v>1234226.4943570336</v>
      </c>
      <c r="G22" s="58">
        <v>1248855.2974673039</v>
      </c>
      <c r="H22" s="59">
        <v>1394524.0096926242</v>
      </c>
    </row>
    <row r="23" spans="1:8" s="3" customFormat="1" ht="11.25" customHeight="1" x14ac:dyDescent="0.2">
      <c r="A23" s="62" t="s">
        <v>17</v>
      </c>
      <c r="B23" s="55"/>
      <c r="C23" s="55"/>
      <c r="D23" s="56"/>
      <c r="E23" s="57">
        <v>75538.189603664563</v>
      </c>
      <c r="F23" s="58">
        <v>74324.404169156202</v>
      </c>
      <c r="G23" s="58">
        <v>72179.529310230355</v>
      </c>
      <c r="H23" s="59">
        <v>28977.096195976894</v>
      </c>
    </row>
    <row r="24" spans="1:8" s="3" customFormat="1" ht="11.25" customHeight="1" x14ac:dyDescent="0.2">
      <c r="A24" s="62" t="s">
        <v>19</v>
      </c>
      <c r="B24" s="55"/>
      <c r="C24" s="55"/>
      <c r="D24" s="56"/>
      <c r="E24" s="51">
        <v>121788.48834893446</v>
      </c>
      <c r="F24" s="52">
        <v>113921.52957578172</v>
      </c>
      <c r="G24" s="52">
        <v>106087.76472150302</v>
      </c>
      <c r="H24" s="53">
        <v>101872.1370244971</v>
      </c>
    </row>
    <row r="25" spans="1:8" s="3" customFormat="1" ht="11.25" customHeight="1" x14ac:dyDescent="0.2">
      <c r="A25" s="32"/>
      <c r="B25" s="27"/>
      <c r="C25" s="27"/>
      <c r="D25" s="27"/>
      <c r="E25" s="36"/>
      <c r="F25" s="37"/>
      <c r="G25" s="37"/>
      <c r="H25" s="38"/>
    </row>
    <row r="26" spans="1:8" s="3" customFormat="1" ht="11.25" customHeight="1" x14ac:dyDescent="0.25">
      <c r="A26" s="45" t="s">
        <v>20</v>
      </c>
      <c r="B26" s="46"/>
      <c r="C26" s="46"/>
      <c r="D26" s="47"/>
      <c r="E26" s="48">
        <f>SUM(E28,E34)</f>
        <v>7329813.5663546445</v>
      </c>
      <c r="F26" s="49">
        <f>SUM(F28,F34)</f>
        <v>7310797.4175131116</v>
      </c>
      <c r="G26" s="49">
        <f>SUM(G28,G34)</f>
        <v>7649047.4175131116</v>
      </c>
      <c r="H26" s="50">
        <f>SUM(H28,H34)</f>
        <v>7399333.5324968472</v>
      </c>
    </row>
    <row r="27" spans="1:8" s="3" customFormat="1" ht="11.25" customHeight="1" x14ac:dyDescent="0.2">
      <c r="A27" s="32"/>
      <c r="B27" s="27"/>
      <c r="C27" s="27"/>
      <c r="D27" s="27"/>
      <c r="E27" s="51"/>
      <c r="F27" s="52"/>
      <c r="G27" s="52"/>
      <c r="H27" s="53"/>
    </row>
    <row r="28" spans="1:8" s="3" customFormat="1" ht="11.25" customHeight="1" x14ac:dyDescent="0.2">
      <c r="A28" s="54" t="s">
        <v>21</v>
      </c>
      <c r="B28" s="55"/>
      <c r="C28" s="55"/>
      <c r="D28" s="56"/>
      <c r="E28" s="57">
        <f>SUM(E29:E33)</f>
        <v>0</v>
      </c>
      <c r="F28" s="58">
        <f>SUM(F29:F33)</f>
        <v>0</v>
      </c>
      <c r="G28" s="58">
        <f>SUM(G29:G33)</f>
        <v>0</v>
      </c>
      <c r="H28" s="59">
        <f>SUM(H29:H33)</f>
        <v>0</v>
      </c>
    </row>
    <row r="29" spans="1:8" s="3" customFormat="1" ht="11.25" customHeight="1" x14ac:dyDescent="0.2">
      <c r="A29" s="60" t="s">
        <v>14</v>
      </c>
      <c r="B29" s="46"/>
      <c r="C29" s="46"/>
      <c r="D29" s="56"/>
      <c r="E29" s="57">
        <v>0</v>
      </c>
      <c r="F29" s="58">
        <v>0</v>
      </c>
      <c r="G29" s="58">
        <v>0</v>
      </c>
      <c r="H29" s="59">
        <v>0</v>
      </c>
    </row>
    <row r="30" spans="1:8" s="3" customFormat="1" ht="11.25" customHeight="1" x14ac:dyDescent="0.2">
      <c r="A30" s="60" t="s">
        <v>15</v>
      </c>
      <c r="B30" s="61"/>
      <c r="C30" s="46"/>
      <c r="D30" s="56"/>
      <c r="E30" s="57">
        <v>0</v>
      </c>
      <c r="F30" s="58">
        <v>0</v>
      </c>
      <c r="G30" s="58">
        <v>0</v>
      </c>
      <c r="H30" s="59">
        <v>0</v>
      </c>
    </row>
    <row r="31" spans="1:8" s="3" customFormat="1" ht="11.25" customHeight="1" x14ac:dyDescent="0.2">
      <c r="A31" s="60" t="s">
        <v>16</v>
      </c>
      <c r="B31" s="46"/>
      <c r="C31" s="46"/>
      <c r="D31" s="55"/>
      <c r="E31" s="57">
        <v>0</v>
      </c>
      <c r="F31" s="58">
        <v>0</v>
      </c>
      <c r="G31" s="58">
        <v>0</v>
      </c>
      <c r="H31" s="59">
        <v>0</v>
      </c>
    </row>
    <row r="32" spans="1:8" s="3" customFormat="1" ht="11.25" customHeight="1" x14ac:dyDescent="0.2">
      <c r="A32" s="62" t="s">
        <v>17</v>
      </c>
      <c r="B32" s="55"/>
      <c r="C32" s="55"/>
      <c r="D32" s="56"/>
      <c r="E32" s="57">
        <v>0</v>
      </c>
      <c r="F32" s="58">
        <v>0</v>
      </c>
      <c r="G32" s="58">
        <v>0</v>
      </c>
      <c r="H32" s="59">
        <v>0</v>
      </c>
    </row>
    <row r="33" spans="1:8" s="3" customFormat="1" ht="11.25" customHeight="1" x14ac:dyDescent="0.2">
      <c r="A33" s="32"/>
      <c r="B33" s="27"/>
      <c r="C33" s="27"/>
      <c r="D33" s="27"/>
      <c r="E33" s="51"/>
      <c r="F33" s="52"/>
      <c r="G33" s="52"/>
      <c r="H33" s="53"/>
    </row>
    <row r="34" spans="1:8" s="3" customFormat="1" ht="11.25" customHeight="1" x14ac:dyDescent="0.2">
      <c r="A34" s="54" t="s">
        <v>22</v>
      </c>
      <c r="B34" s="55"/>
      <c r="C34" s="55"/>
      <c r="D34" s="56"/>
      <c r="E34" s="57">
        <f>SUM(E35:E39)</f>
        <v>7329813.5663546445</v>
      </c>
      <c r="F34" s="58">
        <f>SUM(F35:F39)</f>
        <v>7310797.4175131116</v>
      </c>
      <c r="G34" s="58">
        <f>SUM(G35:G39)</f>
        <v>7649047.4175131116</v>
      </c>
      <c r="H34" s="59">
        <f>SUM(H35:H39)</f>
        <v>7399333.5324968472</v>
      </c>
    </row>
    <row r="35" spans="1:8" s="3" customFormat="1" ht="11.25" customHeight="1" x14ac:dyDescent="0.2">
      <c r="A35" s="60" t="s">
        <v>14</v>
      </c>
      <c r="B35" s="46"/>
      <c r="C35" s="46"/>
      <c r="D35" s="56"/>
      <c r="E35" s="57">
        <v>0</v>
      </c>
      <c r="F35" s="58">
        <v>0</v>
      </c>
      <c r="G35" s="58">
        <v>0</v>
      </c>
      <c r="H35" s="59">
        <v>0</v>
      </c>
    </row>
    <row r="36" spans="1:8" s="3" customFormat="1" ht="11.25" customHeight="1" x14ac:dyDescent="0.2">
      <c r="A36" s="60" t="s">
        <v>15</v>
      </c>
      <c r="B36" s="46"/>
      <c r="C36" s="46"/>
      <c r="D36" s="56"/>
      <c r="E36" s="57">
        <v>6114187.0809267741</v>
      </c>
      <c r="F36" s="58">
        <v>6138153.0903538465</v>
      </c>
      <c r="G36" s="58">
        <v>6470125.4730133433</v>
      </c>
      <c r="H36" s="59">
        <v>6205403.9699926972</v>
      </c>
    </row>
    <row r="37" spans="1:8" s="3" customFormat="1" ht="11.25" customHeight="1" x14ac:dyDescent="0.2">
      <c r="A37" s="60" t="s">
        <v>16</v>
      </c>
      <c r="B37" s="46"/>
      <c r="C37" s="46"/>
      <c r="D37" s="55"/>
      <c r="E37" s="57">
        <v>1106087.764721503</v>
      </c>
      <c r="F37" s="58">
        <v>1059085.1755958309</v>
      </c>
      <c r="G37" s="58">
        <v>1061342.3620792672</v>
      </c>
      <c r="H37" s="59">
        <v>1072329.5492265816</v>
      </c>
    </row>
    <row r="38" spans="1:8" s="3" customFormat="1" ht="11.25" customHeight="1" x14ac:dyDescent="0.2">
      <c r="A38" s="62" t="s">
        <v>17</v>
      </c>
      <c r="B38" s="55"/>
      <c r="C38" s="55"/>
      <c r="D38" s="56"/>
      <c r="E38" s="57">
        <v>109538.72070636658</v>
      </c>
      <c r="F38" s="58">
        <v>113559.15156343357</v>
      </c>
      <c r="G38" s="58">
        <v>117579.58242050058</v>
      </c>
      <c r="H38" s="59">
        <v>121600.01327756756</v>
      </c>
    </row>
    <row r="39" spans="1:8" s="3" customFormat="1" ht="11.25" customHeight="1" x14ac:dyDescent="0.2">
      <c r="A39" s="62" t="s">
        <v>19</v>
      </c>
      <c r="B39" s="55"/>
      <c r="C39" s="55"/>
      <c r="D39" s="56"/>
      <c r="E39" s="51">
        <v>0</v>
      </c>
      <c r="F39" s="52">
        <v>0</v>
      </c>
      <c r="G39" s="52">
        <v>0</v>
      </c>
      <c r="H39" s="53">
        <v>0</v>
      </c>
    </row>
    <row r="40" spans="1:8" s="3" customFormat="1" ht="11.25" customHeight="1" x14ac:dyDescent="0.2">
      <c r="A40" s="54"/>
      <c r="B40" s="55"/>
      <c r="C40" s="55"/>
      <c r="D40" s="55"/>
      <c r="E40" s="143"/>
      <c r="F40" s="158"/>
      <c r="G40" s="158"/>
      <c r="H40" s="64"/>
    </row>
    <row r="41" spans="1:8" s="3" customFormat="1" ht="11.25" customHeight="1" x14ac:dyDescent="0.25">
      <c r="A41" s="45" t="s">
        <v>23</v>
      </c>
      <c r="B41" s="65"/>
      <c r="C41" s="65"/>
      <c r="D41" s="47"/>
      <c r="E41" s="48">
        <f>SUM(E13,E28)</f>
        <v>248883.63566354648</v>
      </c>
      <c r="F41" s="49">
        <f>SUM(F13,F28)</f>
        <v>249640.53999867223</v>
      </c>
      <c r="G41" s="49">
        <f>SUM(G13,G28)</f>
        <v>279774.06253734318</v>
      </c>
      <c r="H41" s="50">
        <f>SUM(H13,H28)</f>
        <v>1009757.3341299872</v>
      </c>
    </row>
    <row r="42" spans="1:8" s="3" customFormat="1" ht="11.25" customHeight="1" x14ac:dyDescent="0.25">
      <c r="A42" s="66" t="s">
        <v>24</v>
      </c>
      <c r="B42" s="28"/>
      <c r="C42" s="28"/>
      <c r="D42" s="67"/>
      <c r="E42" s="57">
        <v>0</v>
      </c>
      <c r="F42" s="58">
        <v>0</v>
      </c>
      <c r="G42" s="58">
        <v>0</v>
      </c>
      <c r="H42" s="59">
        <v>740987.85102569207</v>
      </c>
    </row>
    <row r="43" spans="1:8" s="3" customFormat="1" ht="11.25" customHeight="1" x14ac:dyDescent="0.25">
      <c r="A43" s="68"/>
      <c r="B43" s="69"/>
      <c r="C43" s="69"/>
      <c r="D43" s="70"/>
      <c r="E43" s="71"/>
      <c r="F43" s="72"/>
      <c r="G43" s="72"/>
      <c r="H43" s="73"/>
    </row>
    <row r="44" spans="1:8" s="3" customFormat="1" ht="12" customHeight="1" thickBot="1" x14ac:dyDescent="0.3">
      <c r="A44" s="17" t="s">
        <v>25</v>
      </c>
      <c r="B44" s="18"/>
      <c r="C44" s="18"/>
      <c r="D44" s="74"/>
      <c r="E44" s="75">
        <f>SUM(E19,E34)</f>
        <v>17569080.95321317</v>
      </c>
      <c r="F44" s="76">
        <f>SUM(F19,F34)</f>
        <v>17537930.95230034</v>
      </c>
      <c r="G44" s="76">
        <f>SUM(G19,G34)</f>
        <v>18071297.6479287</v>
      </c>
      <c r="H44" s="77">
        <f>SUM(H19,H34)</f>
        <v>18619993.570869021</v>
      </c>
    </row>
    <row r="45" spans="1:8" s="3" customFormat="1" ht="11.25" customHeight="1" x14ac:dyDescent="0.25">
      <c r="A45" s="45" t="s">
        <v>26</v>
      </c>
      <c r="B45" s="65"/>
      <c r="C45" s="65"/>
      <c r="D45" s="47"/>
      <c r="E45" s="78"/>
      <c r="F45" s="79"/>
      <c r="G45" s="80"/>
      <c r="H45" s="81"/>
    </row>
    <row r="46" spans="1:8" s="3" customFormat="1" ht="11.25" customHeight="1" x14ac:dyDescent="0.25">
      <c r="A46" s="26" t="s">
        <v>27</v>
      </c>
      <c r="B46" s="28"/>
      <c r="C46" s="65" t="s">
        <v>28</v>
      </c>
      <c r="D46" s="67"/>
      <c r="E46" s="48">
        <f>SUM(E47:E48)</f>
        <v>105689.43769501426</v>
      </c>
      <c r="F46" s="49">
        <f>SUM(F47:F48)</f>
        <v>99913.695810927442</v>
      </c>
      <c r="G46" s="49">
        <f>SUM(G47:G48)</f>
        <v>124975.10456084444</v>
      </c>
      <c r="H46" s="50">
        <f>SUM(H47:H48)</f>
        <v>107548.29715196176</v>
      </c>
    </row>
    <row r="47" spans="1:8" s="3" customFormat="1" ht="11.25" customHeight="1" x14ac:dyDescent="0.2">
      <c r="A47" s="54" t="s">
        <v>29</v>
      </c>
      <c r="B47" s="55"/>
      <c r="C47" s="55"/>
      <c r="D47" s="56"/>
      <c r="E47" s="51">
        <f>SUM(E14,E29)</f>
        <v>105689.43769501426</v>
      </c>
      <c r="F47" s="52">
        <f>SUM(F14,F29)</f>
        <v>99913.695810927442</v>
      </c>
      <c r="G47" s="52">
        <f>SUM(G14,G29)</f>
        <v>124975.10456084444</v>
      </c>
      <c r="H47" s="53">
        <f>SUM(H14,H29)</f>
        <v>107548.29715196176</v>
      </c>
    </row>
    <row r="48" spans="1:8" s="3" customFormat="1" ht="11.25" customHeight="1" x14ac:dyDescent="0.2">
      <c r="A48" s="54" t="s">
        <v>30</v>
      </c>
      <c r="B48" s="55"/>
      <c r="C48" s="55"/>
      <c r="D48" s="56"/>
      <c r="E48" s="51">
        <f>SUM(E35,E20)</f>
        <v>0</v>
      </c>
      <c r="F48" s="52">
        <f>SUM(F35,F20)</f>
        <v>0</v>
      </c>
      <c r="G48" s="52">
        <f>SUM(G35,G20)</f>
        <v>0</v>
      </c>
      <c r="H48" s="53">
        <f>SUM(H35,H20)</f>
        <v>0</v>
      </c>
    </row>
    <row r="49" spans="1:8" s="3" customFormat="1" ht="11.25" customHeight="1" x14ac:dyDescent="0.2">
      <c r="A49" s="54" t="s">
        <v>31</v>
      </c>
      <c r="B49" s="55"/>
      <c r="C49" s="55"/>
      <c r="D49" s="56"/>
      <c r="E49" s="51">
        <f>SUM(E14,E20)</f>
        <v>105689.43769501426</v>
      </c>
      <c r="F49" s="52">
        <f>SUM(F14,F20)</f>
        <v>99913.695810927442</v>
      </c>
      <c r="G49" s="52">
        <f>SUM(G14,G20)</f>
        <v>124975.10456084444</v>
      </c>
      <c r="H49" s="53">
        <f>SUM(H14,H20)</f>
        <v>107548.29715196176</v>
      </c>
    </row>
    <row r="50" spans="1:8" s="3" customFormat="1" ht="11.25" customHeight="1" x14ac:dyDescent="0.2">
      <c r="A50" s="54" t="s">
        <v>32</v>
      </c>
      <c r="B50" s="55"/>
      <c r="C50" s="55"/>
      <c r="D50" s="56"/>
      <c r="E50" s="51">
        <f>SUM(E29,E35)</f>
        <v>0</v>
      </c>
      <c r="F50" s="52">
        <f>SUM(F29,F35)</f>
        <v>0</v>
      </c>
      <c r="G50" s="52">
        <f>SUM(G29,G35)</f>
        <v>0</v>
      </c>
      <c r="H50" s="53">
        <f>SUM(H29,H35)</f>
        <v>0</v>
      </c>
    </row>
    <row r="51" spans="1:8" s="3" customFormat="1" ht="11.25" customHeight="1" x14ac:dyDescent="0.25">
      <c r="A51" s="26"/>
      <c r="B51" s="28"/>
      <c r="C51" s="28"/>
      <c r="D51" s="67"/>
      <c r="E51" s="71"/>
      <c r="F51" s="72"/>
      <c r="G51" s="72"/>
      <c r="H51" s="73"/>
    </row>
    <row r="52" spans="1:8" s="3" customFormat="1" ht="11.25" customHeight="1" x14ac:dyDescent="0.25">
      <c r="A52" s="45" t="s">
        <v>33</v>
      </c>
      <c r="B52" s="65"/>
      <c r="C52" s="65" t="s">
        <v>34</v>
      </c>
      <c r="D52" s="47"/>
      <c r="E52" s="48">
        <f>SUM(E53:E54)</f>
        <v>14858369.04169156</v>
      </c>
      <c r="F52" s="49">
        <f>SUM(F53:F54)</f>
        <v>14946133.588926507</v>
      </c>
      <c r="G52" s="49">
        <f>SUM(G53:G54)</f>
        <v>15465253.111929893</v>
      </c>
      <c r="H52" s="50">
        <f>SUM(H53:H54)</f>
        <v>16641711.810396336</v>
      </c>
    </row>
    <row r="53" spans="1:8" s="3" customFormat="1" ht="11.25" customHeight="1" x14ac:dyDescent="0.25">
      <c r="A53" s="54" t="s">
        <v>35</v>
      </c>
      <c r="B53" s="55"/>
      <c r="C53" s="82"/>
      <c r="D53" s="56"/>
      <c r="E53" s="51">
        <f>SUM(E15,E30)</f>
        <v>3319.3918874062269</v>
      </c>
      <c r="F53" s="52">
        <f>SUM(F15,F30)</f>
        <v>3319.3918874062269</v>
      </c>
      <c r="G53" s="52">
        <f>SUM(G15,G30)</f>
        <v>0</v>
      </c>
      <c r="H53" s="53">
        <f>SUM(H15,H30)</f>
        <v>741021.04494456609</v>
      </c>
    </row>
    <row r="54" spans="1:8" s="3" customFormat="1" ht="11.25" customHeight="1" x14ac:dyDescent="0.25">
      <c r="A54" s="54" t="s">
        <v>36</v>
      </c>
      <c r="B54" s="55"/>
      <c r="C54" s="82"/>
      <c r="D54" s="56"/>
      <c r="E54" s="51">
        <f>SUM(E21,E36)</f>
        <v>14855049.649804154</v>
      </c>
      <c r="F54" s="52">
        <f>SUM(F21,F36)</f>
        <v>14942814.197039101</v>
      </c>
      <c r="G54" s="52">
        <f>SUM(G21,G36)</f>
        <v>15465253.111929893</v>
      </c>
      <c r="H54" s="53">
        <f>SUM(H21,H36)</f>
        <v>15900690.76545177</v>
      </c>
    </row>
    <row r="55" spans="1:8" s="3" customFormat="1" ht="11.25" customHeight="1" x14ac:dyDescent="0.25">
      <c r="A55" s="54" t="s">
        <v>37</v>
      </c>
      <c r="B55" s="55"/>
      <c r="C55" s="82"/>
      <c r="D55" s="56"/>
      <c r="E55" s="51">
        <f>SUM(E15,E21)</f>
        <v>8744181.9607647862</v>
      </c>
      <c r="F55" s="52">
        <f>SUM(F15,F21)</f>
        <v>8807980.4985726606</v>
      </c>
      <c r="G55" s="52">
        <f>SUM(G15,G21)</f>
        <v>8995127.6389165502</v>
      </c>
      <c r="H55" s="53">
        <f>SUM(H15,H21)</f>
        <v>10436307.840403639</v>
      </c>
    </row>
    <row r="56" spans="1:8" s="3" customFormat="1" ht="11.25" customHeight="1" x14ac:dyDescent="0.25">
      <c r="A56" s="54" t="s">
        <v>38</v>
      </c>
      <c r="B56" s="55"/>
      <c r="C56" s="82"/>
      <c r="D56" s="83"/>
      <c r="E56" s="51">
        <f>SUM(E30,E36)</f>
        <v>6114187.0809267741</v>
      </c>
      <c r="F56" s="52">
        <f>SUM(F30,F36)</f>
        <v>6138153.0903538465</v>
      </c>
      <c r="G56" s="52">
        <f>SUM(G30,G36)</f>
        <v>6470125.4730133433</v>
      </c>
      <c r="H56" s="53">
        <f>SUM(H30,H36)</f>
        <v>6205403.9699926972</v>
      </c>
    </row>
    <row r="57" spans="1:8" s="3" customFormat="1" ht="11.25" customHeight="1" x14ac:dyDescent="0.25">
      <c r="A57" s="84"/>
      <c r="B57" s="85"/>
      <c r="C57" s="28"/>
      <c r="D57" s="67"/>
      <c r="E57" s="71"/>
      <c r="F57" s="72"/>
      <c r="G57" s="72"/>
      <c r="H57" s="73"/>
    </row>
    <row r="58" spans="1:8" s="3" customFormat="1" ht="11.25" customHeight="1" x14ac:dyDescent="0.25">
      <c r="A58" s="26" t="s">
        <v>39</v>
      </c>
      <c r="B58" s="28"/>
      <c r="C58" s="65" t="s">
        <v>40</v>
      </c>
      <c r="D58" s="67"/>
      <c r="E58" s="48">
        <f>SUM(E59:E60)</f>
        <v>2853906.1094901413</v>
      </c>
      <c r="F58" s="49">
        <f>SUM(F59:F60)</f>
        <v>2741524.2075615749</v>
      </c>
      <c r="G58" s="49">
        <f>SUM(G59:G60)</f>
        <v>2760843.4939753036</v>
      </c>
      <c r="H58" s="50">
        <f>SUM(H59:H60)</f>
        <v>2880490.7974507073</v>
      </c>
    </row>
    <row r="59" spans="1:8" s="3" customFormat="1" ht="11.25" customHeight="1" x14ac:dyDescent="0.2">
      <c r="A59" s="54" t="s">
        <v>41</v>
      </c>
      <c r="B59" s="55"/>
      <c r="C59" s="55"/>
      <c r="D59" s="56"/>
      <c r="E59" s="51">
        <f t="shared" ref="E59:H62" si="0">E65+E71+E77</f>
        <v>139874.80608112598</v>
      </c>
      <c r="F59" s="52">
        <f t="shared" si="0"/>
        <v>146407.45230033857</v>
      </c>
      <c r="G59" s="52">
        <f t="shared" si="0"/>
        <v>154798.9579764987</v>
      </c>
      <c r="H59" s="53">
        <f t="shared" si="0"/>
        <v>161187.99203345948</v>
      </c>
    </row>
    <row r="60" spans="1:8" s="3" customFormat="1" ht="11.25" customHeight="1" x14ac:dyDescent="0.2">
      <c r="A60" s="54" t="s">
        <v>42</v>
      </c>
      <c r="B60" s="55"/>
      <c r="C60" s="55"/>
      <c r="D60" s="56"/>
      <c r="E60" s="51">
        <f t="shared" si="0"/>
        <v>2714031.3034090153</v>
      </c>
      <c r="F60" s="52">
        <f t="shared" si="0"/>
        <v>2595116.7552612363</v>
      </c>
      <c r="G60" s="52">
        <f t="shared" si="0"/>
        <v>2606044.535998805</v>
      </c>
      <c r="H60" s="53">
        <f t="shared" si="0"/>
        <v>2719302.8054172476</v>
      </c>
    </row>
    <row r="61" spans="1:8" s="3" customFormat="1" ht="11.25" customHeight="1" x14ac:dyDescent="0.2">
      <c r="A61" s="54" t="s">
        <v>43</v>
      </c>
      <c r="B61" s="55"/>
      <c r="C61" s="55"/>
      <c r="D61" s="56"/>
      <c r="E61" s="51">
        <f t="shared" si="0"/>
        <v>1638279.6240622718</v>
      </c>
      <c r="F61" s="52">
        <f t="shared" si="0"/>
        <v>1568879.8804023101</v>
      </c>
      <c r="G61" s="52">
        <f t="shared" si="0"/>
        <v>1581921.549475536</v>
      </c>
      <c r="H61" s="53">
        <f t="shared" si="0"/>
        <v>1686561.2349465576</v>
      </c>
    </row>
    <row r="62" spans="1:8" s="3" customFormat="1" ht="11.25" customHeight="1" x14ac:dyDescent="0.2">
      <c r="A62" s="54" t="s">
        <v>44</v>
      </c>
      <c r="B62" s="55"/>
      <c r="C62" s="55"/>
      <c r="D62" s="56"/>
      <c r="E62" s="51">
        <f t="shared" si="0"/>
        <v>1215626.4854278695</v>
      </c>
      <c r="F62" s="52">
        <f t="shared" si="0"/>
        <v>1172644.3271592644</v>
      </c>
      <c r="G62" s="52">
        <f t="shared" si="0"/>
        <v>1178921.9444997679</v>
      </c>
      <c r="H62" s="53">
        <f t="shared" si="0"/>
        <v>1193929.562504149</v>
      </c>
    </row>
    <row r="63" spans="1:8" s="3" customFormat="1" ht="11.25" customHeight="1" x14ac:dyDescent="0.2">
      <c r="A63" s="84"/>
      <c r="B63" s="85"/>
      <c r="C63" s="85"/>
      <c r="D63" s="70"/>
      <c r="E63" s="71"/>
      <c r="F63" s="72"/>
      <c r="G63" s="72"/>
      <c r="H63" s="73"/>
    </row>
    <row r="64" spans="1:8" s="3" customFormat="1" ht="11.25" customHeight="1" x14ac:dyDescent="0.25">
      <c r="A64" s="45" t="s">
        <v>45</v>
      </c>
      <c r="B64" s="65"/>
      <c r="C64" s="65" t="s">
        <v>46</v>
      </c>
      <c r="D64" s="47"/>
      <c r="E64" s="48">
        <f>SUM(E65:E66)</f>
        <v>2545314.6270497241</v>
      </c>
      <c r="F64" s="49">
        <f>SUM(F65:F66)</f>
        <v>2438789.6925247298</v>
      </c>
      <c r="G64" s="49">
        <f>SUM(G65:G66)</f>
        <v>2464067.187794596</v>
      </c>
      <c r="H64" s="50">
        <f>SUM(H65:H66)</f>
        <v>2600722.9557193122</v>
      </c>
    </row>
    <row r="65" spans="1:8" s="3" customFormat="1" ht="11.25" customHeight="1" x14ac:dyDescent="0.25">
      <c r="A65" s="54" t="s">
        <v>47</v>
      </c>
      <c r="B65" s="55"/>
      <c r="C65" s="82"/>
      <c r="D65" s="55"/>
      <c r="E65" s="51">
        <f>SUM(E16,E31)</f>
        <v>138148.72229967473</v>
      </c>
      <c r="F65" s="52">
        <f>SUM(F16,F31)</f>
        <v>145478.02257186483</v>
      </c>
      <c r="G65" s="52">
        <f>SUM(G16,G31)</f>
        <v>153869.52824802496</v>
      </c>
      <c r="H65" s="53">
        <f>SUM(H16,H31)</f>
        <v>133869.39680010622</v>
      </c>
    </row>
    <row r="66" spans="1:8" s="3" customFormat="1" ht="11.25" customHeight="1" x14ac:dyDescent="0.25">
      <c r="A66" s="54" t="s">
        <v>48</v>
      </c>
      <c r="B66" s="55"/>
      <c r="C66" s="82"/>
      <c r="D66" s="55"/>
      <c r="E66" s="51">
        <f>SUM(E22,E37)</f>
        <v>2407165.9047500496</v>
      </c>
      <c r="F66" s="52">
        <f>SUM(F22,F37)</f>
        <v>2293311.6699528648</v>
      </c>
      <c r="G66" s="52">
        <f>SUM(G22,G37)</f>
        <v>2310197.6595465709</v>
      </c>
      <c r="H66" s="53">
        <f>SUM(H22,H37)</f>
        <v>2466853.5589192058</v>
      </c>
    </row>
    <row r="67" spans="1:8" s="3" customFormat="1" ht="11.25" customHeight="1" x14ac:dyDescent="0.25">
      <c r="A67" s="54" t="s">
        <v>49</v>
      </c>
      <c r="B67" s="55"/>
      <c r="C67" s="82"/>
      <c r="D67" s="55"/>
      <c r="E67" s="51">
        <f>SUM(E16,E22)</f>
        <v>1439226.8623282213</v>
      </c>
      <c r="F67" s="52">
        <f>SUM(F16,F22)</f>
        <v>1379704.5169288984</v>
      </c>
      <c r="G67" s="52">
        <f>SUM(G16,G22)</f>
        <v>1402724.8257153288</v>
      </c>
      <c r="H67" s="53">
        <f>SUM(H16,H22)</f>
        <v>1528393.4064927304</v>
      </c>
    </row>
    <row r="68" spans="1:8" s="3" customFormat="1" ht="11.25" customHeight="1" x14ac:dyDescent="0.25">
      <c r="A68" s="54" t="s">
        <v>50</v>
      </c>
      <c r="B68" s="55"/>
      <c r="C68" s="82"/>
      <c r="D68" s="55"/>
      <c r="E68" s="51">
        <f>SUM(E31,E37)</f>
        <v>1106087.764721503</v>
      </c>
      <c r="F68" s="52">
        <f>SUM(F31,F37)</f>
        <v>1059085.1755958309</v>
      </c>
      <c r="G68" s="52">
        <f>SUM(G31,G37)</f>
        <v>1061342.3620792672</v>
      </c>
      <c r="H68" s="53">
        <f>SUM(H31,H37)</f>
        <v>1072329.5492265816</v>
      </c>
    </row>
    <row r="69" spans="1:8" s="3" customFormat="1" ht="11.25" customHeight="1" x14ac:dyDescent="0.25">
      <c r="A69" s="68"/>
      <c r="B69" s="69"/>
      <c r="C69" s="69"/>
      <c r="D69" s="70" t="s">
        <v>51</v>
      </c>
      <c r="E69" s="71"/>
      <c r="F69" s="72"/>
      <c r="G69" s="72"/>
      <c r="H69" s="73"/>
    </row>
    <row r="70" spans="1:8" s="3" customFormat="1" ht="11.25" customHeight="1" x14ac:dyDescent="0.25">
      <c r="A70" s="45" t="s">
        <v>52</v>
      </c>
      <c r="B70" s="65"/>
      <c r="C70" s="65"/>
      <c r="D70" s="47"/>
      <c r="E70" s="48">
        <f>SUM(E71:E72)</f>
        <v>186802.9940914824</v>
      </c>
      <c r="F70" s="49">
        <f>SUM(F71:F72)</f>
        <v>188812.98546106351</v>
      </c>
      <c r="G70" s="49">
        <f>SUM(G71:G72)</f>
        <v>190688.54145920466</v>
      </c>
      <c r="H70" s="50">
        <f>SUM(H71:H72)</f>
        <v>177895.70470689773</v>
      </c>
    </row>
    <row r="71" spans="1:8" s="3" customFormat="1" ht="11.25" customHeight="1" x14ac:dyDescent="0.25">
      <c r="A71" s="54" t="s">
        <v>53</v>
      </c>
      <c r="B71" s="55"/>
      <c r="C71" s="82"/>
      <c r="D71" s="55"/>
      <c r="E71" s="51">
        <f>SUM(E17,E32)</f>
        <v>1726.0837814512379</v>
      </c>
      <c r="F71" s="52">
        <f>SUM(F17,F32)</f>
        <v>929.42972847374358</v>
      </c>
      <c r="G71" s="52">
        <f>SUM(G17,G32)</f>
        <v>929.42972847374358</v>
      </c>
      <c r="H71" s="53">
        <f>SUM(H17,H32)</f>
        <v>27318.595233353251</v>
      </c>
    </row>
    <row r="72" spans="1:8" s="3" customFormat="1" ht="11.25" customHeight="1" x14ac:dyDescent="0.25">
      <c r="A72" s="54" t="s">
        <v>54</v>
      </c>
      <c r="B72" s="55"/>
      <c r="C72" s="82"/>
      <c r="D72" s="55"/>
      <c r="E72" s="51">
        <f>SUM(E23,E38)</f>
        <v>185076.91031003115</v>
      </c>
      <c r="F72" s="52">
        <f>SUM(F23,F38)</f>
        <v>187883.55573258977</v>
      </c>
      <c r="G72" s="52">
        <f>SUM(G23,G38)</f>
        <v>189759.11173073092</v>
      </c>
      <c r="H72" s="53">
        <f>SUM(H23,H38)</f>
        <v>150577.10947354446</v>
      </c>
    </row>
    <row r="73" spans="1:8" s="3" customFormat="1" ht="11.25" customHeight="1" x14ac:dyDescent="0.25">
      <c r="A73" s="54" t="s">
        <v>55</v>
      </c>
      <c r="B73" s="55"/>
      <c r="C73" s="82"/>
      <c r="D73" s="55"/>
      <c r="E73" s="51">
        <f>SUM(E17,E23)</f>
        <v>77264.273385115797</v>
      </c>
      <c r="F73" s="52">
        <f>SUM(F17,F23)</f>
        <v>75253.833897629942</v>
      </c>
      <c r="G73" s="52">
        <f>SUM(G17,G23)</f>
        <v>73108.959038704095</v>
      </c>
      <c r="H73" s="53">
        <f>SUM(H17,H23)</f>
        <v>56295.691429330145</v>
      </c>
    </row>
    <row r="74" spans="1:8" s="3" customFormat="1" ht="11.25" customHeight="1" x14ac:dyDescent="0.25">
      <c r="A74" s="54" t="s">
        <v>56</v>
      </c>
      <c r="B74" s="55"/>
      <c r="C74" s="82"/>
      <c r="D74" s="55"/>
      <c r="E74" s="51">
        <f>E32+E38</f>
        <v>109538.72070636658</v>
      </c>
      <c r="F74" s="52">
        <f>F32+F38</f>
        <v>113559.15156343357</v>
      </c>
      <c r="G74" s="52">
        <f>G32+G38</f>
        <v>117579.58242050058</v>
      </c>
      <c r="H74" s="53">
        <f>H32+H38</f>
        <v>121600.01327756756</v>
      </c>
    </row>
    <row r="75" spans="1:8" s="3" customFormat="1" ht="11.25" customHeight="1" x14ac:dyDescent="0.25">
      <c r="A75" s="32"/>
      <c r="B75" s="27"/>
      <c r="C75" s="28"/>
      <c r="D75" s="27"/>
      <c r="E75" s="36"/>
      <c r="F75" s="37"/>
      <c r="G75" s="37"/>
      <c r="H75" s="38"/>
    </row>
    <row r="76" spans="1:8" s="3" customFormat="1" ht="11.25" customHeight="1" x14ac:dyDescent="0.25">
      <c r="A76" s="45" t="s">
        <v>57</v>
      </c>
      <c r="B76" s="65"/>
      <c r="C76" s="65"/>
      <c r="D76" s="47"/>
      <c r="E76" s="48">
        <f>SUM(E77:E78)</f>
        <v>121788.48834893446</v>
      </c>
      <c r="F76" s="49">
        <f>SUM(F77:F78)</f>
        <v>113921.52957578172</v>
      </c>
      <c r="G76" s="49">
        <f>SUM(G77:G78)</f>
        <v>106087.76472150302</v>
      </c>
      <c r="H76" s="50">
        <f>SUM(H77:H78)</f>
        <v>101872.1370244971</v>
      </c>
    </row>
    <row r="77" spans="1:8" s="3" customFormat="1" ht="11.25" customHeight="1" x14ac:dyDescent="0.25">
      <c r="A77" s="54" t="s">
        <v>58</v>
      </c>
      <c r="B77" s="55"/>
      <c r="C77" s="82"/>
      <c r="D77" s="55"/>
      <c r="E77" s="51"/>
      <c r="F77" s="52"/>
      <c r="G77" s="52"/>
      <c r="H77" s="53"/>
    </row>
    <row r="78" spans="1:8" s="3" customFormat="1" ht="11.25" customHeight="1" x14ac:dyDescent="0.25">
      <c r="A78" s="54" t="s">
        <v>59</v>
      </c>
      <c r="B78" s="55"/>
      <c r="C78" s="82"/>
      <c r="D78" s="55"/>
      <c r="E78" s="51">
        <f>E24+E39</f>
        <v>121788.48834893446</v>
      </c>
      <c r="F78" s="52">
        <f>F24+F39</f>
        <v>113921.52957578172</v>
      </c>
      <c r="G78" s="52">
        <f>G24+G39</f>
        <v>106087.76472150302</v>
      </c>
      <c r="H78" s="53">
        <f>H24+H39</f>
        <v>101872.1370244971</v>
      </c>
    </row>
    <row r="79" spans="1:8" ht="15" customHeight="1" x14ac:dyDescent="0.35">
      <c r="A79" s="54" t="s">
        <v>60</v>
      </c>
      <c r="B79" s="55"/>
      <c r="C79" s="82"/>
      <c r="D79" s="55"/>
      <c r="E79" s="51">
        <f>E24</f>
        <v>121788.48834893446</v>
      </c>
      <c r="F79" s="52">
        <f>F24</f>
        <v>113921.52957578172</v>
      </c>
      <c r="G79" s="52">
        <f>G24</f>
        <v>106087.76472150302</v>
      </c>
      <c r="H79" s="53">
        <f>H24</f>
        <v>101872.1370244971</v>
      </c>
    </row>
    <row r="80" spans="1:8" ht="15" customHeight="1" x14ac:dyDescent="0.35">
      <c r="A80" s="54" t="s">
        <v>61</v>
      </c>
      <c r="B80" s="55"/>
      <c r="C80" s="82"/>
      <c r="D80" s="55"/>
      <c r="E80" s="51">
        <f>E39</f>
        <v>0</v>
      </c>
      <c r="F80" s="52">
        <f>F39</f>
        <v>0</v>
      </c>
      <c r="G80" s="52">
        <f>G39</f>
        <v>0</v>
      </c>
      <c r="H80" s="53">
        <f>H39</f>
        <v>0</v>
      </c>
    </row>
    <row r="81" spans="1:8" ht="15.75" customHeight="1" thickBot="1" x14ac:dyDescent="0.4">
      <c r="A81" s="86"/>
      <c r="B81" s="87"/>
      <c r="C81" s="87"/>
      <c r="D81" s="87"/>
      <c r="E81" s="88"/>
      <c r="F81" s="89"/>
      <c r="G81" s="89"/>
      <c r="H81" s="90"/>
    </row>
    <row r="82" spans="1:8" ht="15" customHeight="1" x14ac:dyDescent="0.35">
      <c r="A82" s="91" t="s">
        <v>62</v>
      </c>
      <c r="B82" s="92"/>
      <c r="C82" s="92"/>
      <c r="D82" s="93"/>
      <c r="E82" s="94">
        <f>SUM(E84:E85)</f>
        <v>17817964.588876717</v>
      </c>
      <c r="F82" s="95">
        <f>SUM(F84:F85)</f>
        <v>17787571.492299009</v>
      </c>
      <c r="G82" s="95">
        <f>SUM(G84:G85)</f>
        <v>18351071.710466042</v>
      </c>
      <c r="H82" s="96">
        <f>SUM(H84:H85)</f>
        <v>19629750.904999003</v>
      </c>
    </row>
    <row r="83" spans="1:8" ht="15" customHeight="1" x14ac:dyDescent="0.35">
      <c r="A83" s="97" t="s">
        <v>63</v>
      </c>
      <c r="B83" s="98"/>
      <c r="C83" s="98"/>
      <c r="D83" s="99"/>
      <c r="E83" s="100" t="s">
        <v>9</v>
      </c>
      <c r="F83" s="101" t="s">
        <v>9</v>
      </c>
      <c r="G83" s="101" t="s">
        <v>9</v>
      </c>
      <c r="H83" s="102" t="s">
        <v>9</v>
      </c>
    </row>
    <row r="84" spans="1:8" ht="15" customHeight="1" x14ac:dyDescent="0.35">
      <c r="A84" s="97" t="s">
        <v>64</v>
      </c>
      <c r="B84" s="98"/>
      <c r="C84" s="98"/>
      <c r="D84" s="98"/>
      <c r="E84" s="103">
        <v>12828858.031418044</v>
      </c>
      <c r="F84" s="104">
        <v>13110577.629854608</v>
      </c>
      <c r="G84" s="104">
        <v>13639446.86647746</v>
      </c>
      <c r="H84" s="105">
        <v>14919510.481444599</v>
      </c>
    </row>
    <row r="85" spans="1:8" ht="15" customHeight="1" x14ac:dyDescent="0.35">
      <c r="A85" s="97" t="s">
        <v>65</v>
      </c>
      <c r="B85" s="98"/>
      <c r="C85" s="98"/>
      <c r="D85" s="98"/>
      <c r="E85" s="103">
        <f>SUM(E86:E89)</f>
        <v>4989106.5574586736</v>
      </c>
      <c r="F85" s="104">
        <f>SUM(F86:F89)</f>
        <v>4676993.8624443999</v>
      </c>
      <c r="G85" s="104">
        <f>SUM(G86:G89)</f>
        <v>4711624.8439885816</v>
      </c>
      <c r="H85" s="105">
        <f>SUM(H86:H89)</f>
        <v>4710240.4235544037</v>
      </c>
    </row>
    <row r="86" spans="1:8" ht="15" customHeight="1" x14ac:dyDescent="0.35">
      <c r="A86" s="106" t="s">
        <v>66</v>
      </c>
      <c r="B86" s="107"/>
      <c r="C86" s="107"/>
      <c r="D86" s="108"/>
      <c r="E86" s="112">
        <v>4878855.5616411073</v>
      </c>
      <c r="F86" s="113">
        <v>4577081.461196309</v>
      </c>
      <c r="G86" s="113">
        <v>4610068.0325964289</v>
      </c>
      <c r="H86" s="114">
        <v>4593960.7979818089</v>
      </c>
    </row>
    <row r="87" spans="1:8" ht="15" customHeight="1" x14ac:dyDescent="0.35">
      <c r="A87" s="110" t="s">
        <v>67</v>
      </c>
      <c r="B87" s="108"/>
      <c r="C87" s="108"/>
      <c r="D87" s="111"/>
      <c r="E87" s="112">
        <v>132.77567549624908</v>
      </c>
      <c r="F87" s="113">
        <v>132.77567549624908</v>
      </c>
      <c r="G87" s="113">
        <v>132.77567549624908</v>
      </c>
      <c r="H87" s="114">
        <v>132.77567549624908</v>
      </c>
    </row>
    <row r="88" spans="1:8" ht="15" customHeight="1" x14ac:dyDescent="0.35">
      <c r="A88" s="110" t="s">
        <v>68</v>
      </c>
      <c r="B88" s="108"/>
      <c r="C88" s="108"/>
      <c r="D88" s="111"/>
      <c r="E88" s="112">
        <v>72362.743145455752</v>
      </c>
      <c r="F88" s="115">
        <v>63566.354643829247</v>
      </c>
      <c r="G88" s="115">
        <v>66819.358693487346</v>
      </c>
      <c r="H88" s="116">
        <v>81657.040430193185</v>
      </c>
    </row>
    <row r="89" spans="1:8" ht="15" customHeight="1" x14ac:dyDescent="0.35">
      <c r="A89" s="122" t="s">
        <v>72</v>
      </c>
      <c r="B89" s="117"/>
      <c r="C89" s="117"/>
      <c r="D89" s="138"/>
      <c r="E89" s="125">
        <v>37755.476996614212</v>
      </c>
      <c r="F89" s="115">
        <v>36213.270928765851</v>
      </c>
      <c r="G89" s="115">
        <v>34604.677023169359</v>
      </c>
      <c r="H89" s="116">
        <v>34489.809466905659</v>
      </c>
    </row>
    <row r="90" spans="1:8" ht="15.75" customHeight="1" thickBot="1" x14ac:dyDescent="0.4">
      <c r="A90" s="126"/>
      <c r="B90" s="127"/>
      <c r="C90" s="127"/>
      <c r="D90" s="128"/>
      <c r="E90" s="129"/>
      <c r="F90" s="130"/>
      <c r="G90" s="130"/>
      <c r="H90" s="131"/>
    </row>
    <row r="91" spans="1:8" ht="15" customHeight="1" x14ac:dyDescent="0.35">
      <c r="A91" s="132" t="s">
        <v>73</v>
      </c>
      <c r="B91" s="6"/>
      <c r="C91" s="6"/>
      <c r="D91" s="6"/>
    </row>
    <row r="92" spans="1:8" ht="15" customHeight="1" x14ac:dyDescent="0.35">
      <c r="A92" s="133" t="s">
        <v>74</v>
      </c>
      <c r="E92" s="134"/>
    </row>
    <row r="95" spans="1:8" ht="15" customHeight="1" x14ac:dyDescent="0.35">
      <c r="A95" s="135" t="s">
        <v>75</v>
      </c>
      <c r="B95" s="135"/>
      <c r="C95" s="135"/>
      <c r="D95" s="135"/>
      <c r="E95" s="136">
        <f>E7-E82</f>
        <v>0</v>
      </c>
      <c r="F95" s="136">
        <f>F7-F82</f>
        <v>0</v>
      </c>
      <c r="G95" s="136">
        <f>G7-G82</f>
        <v>0</v>
      </c>
      <c r="H95" s="136">
        <f>H7-H82</f>
        <v>0</v>
      </c>
    </row>
  </sheetData>
  <mergeCells count="1">
    <mergeCell ref="A2:H2"/>
  </mergeCells>
  <pageMargins left="0.7" right="0.7" top="0.75" bottom="0.75" header="0.3" footer="0.3"/>
  <headerFooter>
    <oddFooter>&amp;L_x000D_&amp;1#&amp;"Calibri"&amp;10&amp;K000000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47C6A-815D-48FF-BAF7-5B69A1DFD1BF}">
  <sheetPr>
    <tabColor rgb="FFFFC000"/>
  </sheetPr>
  <dimension ref="A1:J99"/>
  <sheetViews>
    <sheetView zoomScale="90" zoomScaleNormal="90" workbookViewId="0">
      <selection activeCell="H9" sqref="H9"/>
    </sheetView>
  </sheetViews>
  <sheetFormatPr defaultRowHeight="14.5" x14ac:dyDescent="0.35"/>
  <cols>
    <col min="1" max="3" width="8.7265625" style="1"/>
    <col min="4" max="4" width="21.7265625" style="1" customWidth="1"/>
    <col min="5" max="8" width="10.1796875" customWidth="1"/>
    <col min="260" max="260" width="10.7265625" customWidth="1"/>
    <col min="261" max="264" width="10.1796875" customWidth="1"/>
    <col min="516" max="516" width="10.7265625" customWidth="1"/>
    <col min="517" max="520" width="10.1796875" customWidth="1"/>
    <col min="772" max="772" width="10.7265625" customWidth="1"/>
    <col min="773" max="776" width="10.1796875" customWidth="1"/>
    <col min="1028" max="1028" width="10.7265625" customWidth="1"/>
    <col min="1029" max="1032" width="10.1796875" customWidth="1"/>
    <col min="1284" max="1284" width="10.7265625" customWidth="1"/>
    <col min="1285" max="1288" width="10.1796875" customWidth="1"/>
    <col min="1540" max="1540" width="10.7265625" customWidth="1"/>
    <col min="1541" max="1544" width="10.1796875" customWidth="1"/>
    <col min="1796" max="1796" width="10.7265625" customWidth="1"/>
    <col min="1797" max="1800" width="10.1796875" customWidth="1"/>
    <col min="2052" max="2052" width="10.7265625" customWidth="1"/>
    <col min="2053" max="2056" width="10.1796875" customWidth="1"/>
    <col min="2308" max="2308" width="10.7265625" customWidth="1"/>
    <col min="2309" max="2312" width="10.1796875" customWidth="1"/>
    <col min="2564" max="2564" width="10.7265625" customWidth="1"/>
    <col min="2565" max="2568" width="10.1796875" customWidth="1"/>
    <col min="2820" max="2820" width="10.7265625" customWidth="1"/>
    <col min="2821" max="2824" width="10.1796875" customWidth="1"/>
    <col min="3076" max="3076" width="10.7265625" customWidth="1"/>
    <col min="3077" max="3080" width="10.1796875" customWidth="1"/>
    <col min="3332" max="3332" width="10.7265625" customWidth="1"/>
    <col min="3333" max="3336" width="10.1796875" customWidth="1"/>
    <col min="3588" max="3588" width="10.7265625" customWidth="1"/>
    <col min="3589" max="3592" width="10.1796875" customWidth="1"/>
    <col min="3844" max="3844" width="10.7265625" customWidth="1"/>
    <col min="3845" max="3848" width="10.1796875" customWidth="1"/>
    <col min="4100" max="4100" width="10.7265625" customWidth="1"/>
    <col min="4101" max="4104" width="10.1796875" customWidth="1"/>
    <col min="4356" max="4356" width="10.7265625" customWidth="1"/>
    <col min="4357" max="4360" width="10.1796875" customWidth="1"/>
    <col min="4612" max="4612" width="10.7265625" customWidth="1"/>
    <col min="4613" max="4616" width="10.1796875" customWidth="1"/>
    <col min="4868" max="4868" width="10.7265625" customWidth="1"/>
    <col min="4869" max="4872" width="10.1796875" customWidth="1"/>
    <col min="5124" max="5124" width="10.7265625" customWidth="1"/>
    <col min="5125" max="5128" width="10.1796875" customWidth="1"/>
    <col min="5380" max="5380" width="10.7265625" customWidth="1"/>
    <col min="5381" max="5384" width="10.1796875" customWidth="1"/>
    <col min="5636" max="5636" width="10.7265625" customWidth="1"/>
    <col min="5637" max="5640" width="10.1796875" customWidth="1"/>
    <col min="5892" max="5892" width="10.7265625" customWidth="1"/>
    <col min="5893" max="5896" width="10.1796875" customWidth="1"/>
    <col min="6148" max="6148" width="10.7265625" customWidth="1"/>
    <col min="6149" max="6152" width="10.1796875" customWidth="1"/>
    <col min="6404" max="6404" width="10.7265625" customWidth="1"/>
    <col min="6405" max="6408" width="10.1796875" customWidth="1"/>
    <col min="6660" max="6660" width="10.7265625" customWidth="1"/>
    <col min="6661" max="6664" width="10.1796875" customWidth="1"/>
    <col min="6916" max="6916" width="10.7265625" customWidth="1"/>
    <col min="6917" max="6920" width="10.1796875" customWidth="1"/>
    <col min="7172" max="7172" width="10.7265625" customWidth="1"/>
    <col min="7173" max="7176" width="10.1796875" customWidth="1"/>
    <col min="7428" max="7428" width="10.7265625" customWidth="1"/>
    <col min="7429" max="7432" width="10.1796875" customWidth="1"/>
    <col min="7684" max="7684" width="10.7265625" customWidth="1"/>
    <col min="7685" max="7688" width="10.1796875" customWidth="1"/>
    <col min="7940" max="7940" width="10.7265625" customWidth="1"/>
    <col min="7941" max="7944" width="10.1796875" customWidth="1"/>
    <col min="8196" max="8196" width="10.7265625" customWidth="1"/>
    <col min="8197" max="8200" width="10.1796875" customWidth="1"/>
    <col min="8452" max="8452" width="10.7265625" customWidth="1"/>
    <col min="8453" max="8456" width="10.1796875" customWidth="1"/>
    <col min="8708" max="8708" width="10.7265625" customWidth="1"/>
    <col min="8709" max="8712" width="10.1796875" customWidth="1"/>
    <col min="8964" max="8964" width="10.7265625" customWidth="1"/>
    <col min="8965" max="8968" width="10.1796875" customWidth="1"/>
    <col min="9220" max="9220" width="10.7265625" customWidth="1"/>
    <col min="9221" max="9224" width="10.1796875" customWidth="1"/>
    <col min="9476" max="9476" width="10.7265625" customWidth="1"/>
    <col min="9477" max="9480" width="10.1796875" customWidth="1"/>
    <col min="9732" max="9732" width="10.7265625" customWidth="1"/>
    <col min="9733" max="9736" width="10.1796875" customWidth="1"/>
    <col min="9988" max="9988" width="10.7265625" customWidth="1"/>
    <col min="9989" max="9992" width="10.1796875" customWidth="1"/>
    <col min="10244" max="10244" width="10.7265625" customWidth="1"/>
    <col min="10245" max="10248" width="10.1796875" customWidth="1"/>
    <col min="10500" max="10500" width="10.7265625" customWidth="1"/>
    <col min="10501" max="10504" width="10.1796875" customWidth="1"/>
    <col min="10756" max="10756" width="10.7265625" customWidth="1"/>
    <col min="10757" max="10760" width="10.1796875" customWidth="1"/>
    <col min="11012" max="11012" width="10.7265625" customWidth="1"/>
    <col min="11013" max="11016" width="10.1796875" customWidth="1"/>
    <col min="11268" max="11268" width="10.7265625" customWidth="1"/>
    <col min="11269" max="11272" width="10.1796875" customWidth="1"/>
    <col min="11524" max="11524" width="10.7265625" customWidth="1"/>
    <col min="11525" max="11528" width="10.1796875" customWidth="1"/>
    <col min="11780" max="11780" width="10.7265625" customWidth="1"/>
    <col min="11781" max="11784" width="10.1796875" customWidth="1"/>
    <col min="12036" max="12036" width="10.7265625" customWidth="1"/>
    <col min="12037" max="12040" width="10.1796875" customWidth="1"/>
    <col min="12292" max="12292" width="10.7265625" customWidth="1"/>
    <col min="12293" max="12296" width="10.1796875" customWidth="1"/>
    <col min="12548" max="12548" width="10.7265625" customWidth="1"/>
    <col min="12549" max="12552" width="10.1796875" customWidth="1"/>
    <col min="12804" max="12804" width="10.7265625" customWidth="1"/>
    <col min="12805" max="12808" width="10.1796875" customWidth="1"/>
    <col min="13060" max="13060" width="10.7265625" customWidth="1"/>
    <col min="13061" max="13064" width="10.1796875" customWidth="1"/>
    <col min="13316" max="13316" width="10.7265625" customWidth="1"/>
    <col min="13317" max="13320" width="10.1796875" customWidth="1"/>
    <col min="13572" max="13572" width="10.7265625" customWidth="1"/>
    <col min="13573" max="13576" width="10.1796875" customWidth="1"/>
    <col min="13828" max="13828" width="10.7265625" customWidth="1"/>
    <col min="13829" max="13832" width="10.1796875" customWidth="1"/>
    <col min="14084" max="14084" width="10.7265625" customWidth="1"/>
    <col min="14085" max="14088" width="10.1796875" customWidth="1"/>
    <col min="14340" max="14340" width="10.7265625" customWidth="1"/>
    <col min="14341" max="14344" width="10.1796875" customWidth="1"/>
    <col min="14596" max="14596" width="10.7265625" customWidth="1"/>
    <col min="14597" max="14600" width="10.1796875" customWidth="1"/>
    <col min="14852" max="14852" width="10.7265625" customWidth="1"/>
    <col min="14853" max="14856" width="10.1796875" customWidth="1"/>
    <col min="15108" max="15108" width="10.7265625" customWidth="1"/>
    <col min="15109" max="15112" width="10.1796875" customWidth="1"/>
    <col min="15364" max="15364" width="10.7265625" customWidth="1"/>
    <col min="15365" max="15368" width="10.1796875" customWidth="1"/>
    <col min="15620" max="15620" width="10.7265625" customWidth="1"/>
    <col min="15621" max="15624" width="10.1796875" customWidth="1"/>
    <col min="15876" max="15876" width="10.7265625" customWidth="1"/>
    <col min="15877" max="15880" width="10.1796875" customWidth="1"/>
    <col min="16132" max="16132" width="10.7265625" customWidth="1"/>
    <col min="16133" max="16136" width="10.1796875" customWidth="1"/>
  </cols>
  <sheetData>
    <row r="1" spans="1:10" s="3" customFormat="1" ht="11.25" customHeight="1" x14ac:dyDescent="0.2">
      <c r="A1" s="2"/>
      <c r="B1" s="2"/>
      <c r="C1" s="2"/>
      <c r="D1" s="2"/>
    </row>
    <row r="2" spans="1:10" s="5" customFormat="1" ht="15" customHeight="1" x14ac:dyDescent="0.3">
      <c r="A2" s="167" t="s">
        <v>0</v>
      </c>
      <c r="B2" s="167"/>
      <c r="C2" s="167"/>
      <c r="D2" s="167"/>
      <c r="E2" s="167"/>
      <c r="F2" s="167"/>
      <c r="G2" s="167"/>
      <c r="H2" s="167"/>
      <c r="I2" s="4"/>
      <c r="J2" s="4"/>
    </row>
    <row r="3" spans="1:10" s="3" customFormat="1" ht="12" customHeight="1" thickBot="1" x14ac:dyDescent="0.25">
      <c r="A3" s="7"/>
      <c r="B3" s="8"/>
      <c r="C3" s="9"/>
      <c r="D3" s="9"/>
      <c r="H3" s="10" t="s">
        <v>1</v>
      </c>
    </row>
    <row r="4" spans="1:10" s="3" customFormat="1" ht="11.25" customHeight="1" x14ac:dyDescent="0.25">
      <c r="A4" s="11"/>
      <c r="B4" s="12"/>
      <c r="C4" s="12"/>
      <c r="D4" s="12"/>
      <c r="E4" s="13" t="s">
        <v>2</v>
      </c>
      <c r="F4" s="14" t="s">
        <v>3</v>
      </c>
      <c r="G4" s="14" t="s">
        <v>4</v>
      </c>
      <c r="H4" s="15" t="s">
        <v>5</v>
      </c>
      <c r="J4" s="16"/>
    </row>
    <row r="5" spans="1:10" s="3" customFormat="1" ht="12" customHeight="1" thickBot="1" x14ac:dyDescent="0.3">
      <c r="A5" s="17" t="s">
        <v>6</v>
      </c>
      <c r="B5" s="18"/>
      <c r="C5" s="18"/>
      <c r="D5" s="18"/>
      <c r="E5" s="19">
        <v>2025</v>
      </c>
      <c r="F5" s="20">
        <v>2025</v>
      </c>
      <c r="G5" s="20">
        <v>2025</v>
      </c>
      <c r="H5" s="21">
        <v>2025</v>
      </c>
    </row>
    <row r="6" spans="1:10" s="3" customFormat="1" ht="11.25" customHeight="1" x14ac:dyDescent="0.2">
      <c r="A6" s="11"/>
      <c r="B6" s="12"/>
      <c r="C6" s="12"/>
      <c r="D6" s="12"/>
      <c r="E6" s="22"/>
      <c r="F6" s="23"/>
      <c r="G6" s="24"/>
      <c r="H6" s="25"/>
    </row>
    <row r="7" spans="1:10" s="3" customFormat="1" ht="11.25" customHeight="1" x14ac:dyDescent="0.25">
      <c r="A7" s="26" t="s">
        <v>7</v>
      </c>
      <c r="B7" s="27"/>
      <c r="C7" s="27"/>
      <c r="D7" s="28"/>
      <c r="E7" s="29">
        <f>SUM(E11,E26)</f>
        <v>82900611</v>
      </c>
      <c r="F7" s="30">
        <f>SUM(F11,F26)</f>
        <v>83484247</v>
      </c>
      <c r="G7" s="30">
        <f>SUM(G11,G26)</f>
        <v>83949329</v>
      </c>
      <c r="H7" s="31">
        <f>SUM(H11,H26)</f>
        <v>83956806</v>
      </c>
    </row>
    <row r="8" spans="1:10" s="3" customFormat="1" ht="11.25" customHeight="1" x14ac:dyDescent="0.2">
      <c r="A8" s="32" t="s">
        <v>8</v>
      </c>
      <c r="B8" s="27"/>
      <c r="C8" s="27"/>
      <c r="D8" s="27"/>
      <c r="E8" s="33" t="s">
        <v>9</v>
      </c>
      <c r="F8" s="34" t="s">
        <v>9</v>
      </c>
      <c r="G8" s="34" t="s">
        <v>9</v>
      </c>
      <c r="H8" s="35">
        <f>H7/136754312*100</f>
        <v>61.392437848687365</v>
      </c>
    </row>
    <row r="9" spans="1:10" s="3" customFormat="1" ht="12" customHeight="1" thickBot="1" x14ac:dyDescent="0.25">
      <c r="A9" s="32" t="s">
        <v>10</v>
      </c>
      <c r="B9" s="27"/>
      <c r="C9" s="27"/>
      <c r="D9" s="27"/>
      <c r="E9" s="36"/>
      <c r="F9" s="37"/>
      <c r="G9" s="37"/>
      <c r="H9" s="38"/>
    </row>
    <row r="10" spans="1:10" s="3" customFormat="1" ht="11.25" customHeight="1" x14ac:dyDescent="0.25">
      <c r="A10" s="39" t="s">
        <v>11</v>
      </c>
      <c r="B10" s="40"/>
      <c r="C10" s="40"/>
      <c r="D10" s="40"/>
      <c r="E10" s="41"/>
      <c r="F10" s="42"/>
      <c r="G10" s="43"/>
      <c r="H10" s="44"/>
    </row>
    <row r="11" spans="1:10" s="3" customFormat="1" ht="11.25" customHeight="1" x14ac:dyDescent="0.25">
      <c r="A11" s="45" t="s">
        <v>12</v>
      </c>
      <c r="B11" s="46"/>
      <c r="C11" s="46"/>
      <c r="D11" s="47"/>
      <c r="E11" s="48">
        <f>SUM(E13,E19)</f>
        <v>34476437</v>
      </c>
      <c r="F11" s="49">
        <f>SUM(F13,F19)</f>
        <v>35251496</v>
      </c>
      <c r="G11" s="49">
        <f>SUM(G13,G19)</f>
        <v>35633653</v>
      </c>
      <c r="H11" s="50">
        <f>SUM(H13,H19)</f>
        <v>34057208</v>
      </c>
    </row>
    <row r="12" spans="1:10" s="3" customFormat="1" ht="11.25" customHeight="1" x14ac:dyDescent="0.2">
      <c r="A12" s="32"/>
      <c r="B12" s="27"/>
      <c r="C12" s="27"/>
      <c r="D12" s="27"/>
      <c r="E12" s="51"/>
      <c r="F12" s="52"/>
      <c r="G12" s="52"/>
      <c r="H12" s="53"/>
    </row>
    <row r="13" spans="1:10" s="3" customFormat="1" ht="11.25" customHeight="1" x14ac:dyDescent="0.2">
      <c r="A13" s="54" t="s">
        <v>13</v>
      </c>
      <c r="B13" s="55"/>
      <c r="C13" s="55"/>
      <c r="D13" s="56"/>
      <c r="E13" s="57">
        <f>SUM(E14:E17)</f>
        <v>439555</v>
      </c>
      <c r="F13" s="58">
        <f>SUM(F14:F17)</f>
        <v>590535</v>
      </c>
      <c r="G13" s="58">
        <f>SUM(G14:G17)</f>
        <v>519450</v>
      </c>
      <c r="H13" s="59">
        <f>SUM(H14:H17)</f>
        <v>394135</v>
      </c>
    </row>
    <row r="14" spans="1:10" s="3" customFormat="1" ht="11.25" customHeight="1" x14ac:dyDescent="0.2">
      <c r="A14" s="60" t="s">
        <v>14</v>
      </c>
      <c r="B14" s="46"/>
      <c r="C14" s="46"/>
      <c r="D14" s="55"/>
      <c r="E14" s="57">
        <v>81598</v>
      </c>
      <c r="F14" s="58">
        <v>83182</v>
      </c>
      <c r="G14" s="58">
        <v>85165</v>
      </c>
      <c r="H14" s="59">
        <v>98647</v>
      </c>
    </row>
    <row r="15" spans="1:10" s="3" customFormat="1" ht="11.25" customHeight="1" x14ac:dyDescent="0.2">
      <c r="A15" s="60" t="s">
        <v>15</v>
      </c>
      <c r="B15" s="61"/>
      <c r="C15" s="46"/>
      <c r="D15" s="55"/>
      <c r="E15" s="57">
        <v>0</v>
      </c>
      <c r="F15" s="58">
        <v>0</v>
      </c>
      <c r="G15" s="58">
        <v>0</v>
      </c>
      <c r="H15" s="59">
        <v>0</v>
      </c>
    </row>
    <row r="16" spans="1:10" s="3" customFormat="1" ht="11.25" customHeight="1" x14ac:dyDescent="0.2">
      <c r="A16" s="60" t="s">
        <v>16</v>
      </c>
      <c r="B16" s="46"/>
      <c r="C16" s="46"/>
      <c r="D16" s="55"/>
      <c r="E16" s="57">
        <v>87381</v>
      </c>
      <c r="F16" s="58">
        <v>109816</v>
      </c>
      <c r="G16" s="58">
        <v>159906</v>
      </c>
      <c r="H16" s="59">
        <v>21172</v>
      </c>
    </row>
    <row r="17" spans="1:8" s="3" customFormat="1" ht="11.25" customHeight="1" x14ac:dyDescent="0.2">
      <c r="A17" s="62" t="s">
        <v>17</v>
      </c>
      <c r="B17" s="55"/>
      <c r="C17" s="55"/>
      <c r="D17" s="56"/>
      <c r="E17" s="51">
        <v>270576</v>
      </c>
      <c r="F17" s="52">
        <v>397537</v>
      </c>
      <c r="G17" s="52">
        <v>274379</v>
      </c>
      <c r="H17" s="53">
        <v>274316</v>
      </c>
    </row>
    <row r="18" spans="1:8" s="3" customFormat="1" ht="11.25" customHeight="1" x14ac:dyDescent="0.2">
      <c r="A18" s="32"/>
      <c r="B18" s="27"/>
      <c r="C18" s="27"/>
      <c r="D18" s="27"/>
      <c r="E18" s="51"/>
      <c r="F18" s="52"/>
      <c r="G18" s="52"/>
      <c r="H18" s="53"/>
    </row>
    <row r="19" spans="1:8" s="3" customFormat="1" ht="11.25" customHeight="1" x14ac:dyDescent="0.2">
      <c r="A19" s="54" t="s">
        <v>18</v>
      </c>
      <c r="B19" s="55"/>
      <c r="C19" s="55"/>
      <c r="D19" s="56"/>
      <c r="E19" s="57">
        <f>SUM(E20:E24)</f>
        <v>34036882</v>
      </c>
      <c r="F19" s="58">
        <f>SUM(F20:F24)</f>
        <v>34660961</v>
      </c>
      <c r="G19" s="58">
        <f>SUM(G20:G24)</f>
        <v>35114203</v>
      </c>
      <c r="H19" s="59">
        <f>SUM(H20:H24)</f>
        <v>33663073</v>
      </c>
    </row>
    <row r="20" spans="1:8" s="3" customFormat="1" ht="11.25" customHeight="1" x14ac:dyDescent="0.2">
      <c r="A20" s="60" t="s">
        <v>14</v>
      </c>
      <c r="B20" s="46"/>
      <c r="C20" s="46"/>
      <c r="D20" s="56"/>
      <c r="E20" s="57">
        <v>0</v>
      </c>
      <c r="F20" s="58">
        <v>0</v>
      </c>
      <c r="G20" s="58">
        <v>0</v>
      </c>
      <c r="H20" s="59">
        <v>0</v>
      </c>
    </row>
    <row r="21" spans="1:8" s="3" customFormat="1" ht="11.25" customHeight="1" x14ac:dyDescent="0.2">
      <c r="A21" s="60" t="s">
        <v>15</v>
      </c>
      <c r="B21" s="46"/>
      <c r="C21" s="46"/>
      <c r="D21" s="56"/>
      <c r="E21" s="57">
        <v>32181796</v>
      </c>
      <c r="F21" s="58">
        <v>32722517</v>
      </c>
      <c r="G21" s="58">
        <v>33145451</v>
      </c>
      <c r="H21" s="59">
        <v>31430157</v>
      </c>
    </row>
    <row r="22" spans="1:8" s="3" customFormat="1" ht="11.25" customHeight="1" x14ac:dyDescent="0.2">
      <c r="A22" s="60" t="s">
        <v>16</v>
      </c>
      <c r="B22" s="46"/>
      <c r="C22" s="46"/>
      <c r="D22" s="55"/>
      <c r="E22" s="57">
        <v>1548333</v>
      </c>
      <c r="F22" s="58">
        <v>1582742</v>
      </c>
      <c r="G22" s="58">
        <v>1577235</v>
      </c>
      <c r="H22" s="59">
        <v>1852759</v>
      </c>
    </row>
    <row r="23" spans="1:8" s="3" customFormat="1" ht="11.25" customHeight="1" x14ac:dyDescent="0.2">
      <c r="A23" s="62" t="s">
        <v>17</v>
      </c>
      <c r="B23" s="55"/>
      <c r="C23" s="55"/>
      <c r="D23" s="56"/>
      <c r="E23" s="57">
        <v>231216</v>
      </c>
      <c r="F23" s="58">
        <v>274703</v>
      </c>
      <c r="G23" s="58">
        <v>307614</v>
      </c>
      <c r="H23" s="59">
        <v>302641</v>
      </c>
    </row>
    <row r="24" spans="1:8" s="3" customFormat="1" ht="11.25" customHeight="1" x14ac:dyDescent="0.2">
      <c r="A24" s="62" t="s">
        <v>19</v>
      </c>
      <c r="B24" s="55"/>
      <c r="C24" s="55"/>
      <c r="D24" s="56"/>
      <c r="E24" s="57">
        <v>75537</v>
      </c>
      <c r="F24" s="58">
        <v>80999</v>
      </c>
      <c r="G24" s="58">
        <v>83903</v>
      </c>
      <c r="H24" s="59">
        <v>77516</v>
      </c>
    </row>
    <row r="25" spans="1:8" s="3" customFormat="1" ht="11.25" customHeight="1" x14ac:dyDescent="0.2">
      <c r="A25" s="32"/>
      <c r="B25" s="27"/>
      <c r="C25" s="27"/>
      <c r="D25" s="27"/>
      <c r="E25" s="36"/>
      <c r="F25" s="37"/>
      <c r="G25" s="37"/>
      <c r="H25" s="38"/>
    </row>
    <row r="26" spans="1:8" s="3" customFormat="1" ht="11.25" customHeight="1" x14ac:dyDescent="0.25">
      <c r="A26" s="45" t="s">
        <v>20</v>
      </c>
      <c r="B26" s="46"/>
      <c r="C26" s="46"/>
      <c r="D26" s="47"/>
      <c r="E26" s="48">
        <f>SUM(E28,E34)</f>
        <v>48424174</v>
      </c>
      <c r="F26" s="49">
        <f>SUM(F28,F34)</f>
        <v>48232751</v>
      </c>
      <c r="G26" s="49">
        <f>SUM(G28,G34)</f>
        <v>48315676</v>
      </c>
      <c r="H26" s="50">
        <f>SUM(H28,H34)</f>
        <v>49899598</v>
      </c>
    </row>
    <row r="27" spans="1:8" s="3" customFormat="1" ht="11.25" customHeight="1" x14ac:dyDescent="0.2">
      <c r="A27" s="32"/>
      <c r="B27" s="27"/>
      <c r="C27" s="27"/>
      <c r="D27" s="27"/>
      <c r="E27" s="51"/>
      <c r="F27" s="52"/>
      <c r="G27" s="52"/>
      <c r="H27" s="53"/>
    </row>
    <row r="28" spans="1:8" s="3" customFormat="1" ht="11.25" customHeight="1" x14ac:dyDescent="0.2">
      <c r="A28" s="54" t="s">
        <v>21</v>
      </c>
      <c r="B28" s="55"/>
      <c r="C28" s="55"/>
      <c r="D28" s="56"/>
      <c r="E28" s="57">
        <f>SUM(E29:E32)</f>
        <v>17388</v>
      </c>
      <c r="F28" s="58">
        <f>SUM(F29:F32)</f>
        <v>332322</v>
      </c>
      <c r="G28" s="58">
        <f>SUM(G29:G32)</f>
        <v>30181</v>
      </c>
      <c r="H28" s="59">
        <f>SUM(H29:H32)</f>
        <v>30530</v>
      </c>
    </row>
    <row r="29" spans="1:8" s="3" customFormat="1" ht="11.25" customHeight="1" x14ac:dyDescent="0.2">
      <c r="A29" s="60" t="s">
        <v>14</v>
      </c>
      <c r="B29" s="46"/>
      <c r="C29" s="46"/>
      <c r="D29" s="56"/>
      <c r="E29" s="57">
        <v>16400</v>
      </c>
      <c r="F29" s="58">
        <v>31380</v>
      </c>
      <c r="G29" s="58">
        <v>25110</v>
      </c>
      <c r="H29" s="59">
        <v>25350</v>
      </c>
    </row>
    <row r="30" spans="1:8" s="3" customFormat="1" ht="11.25" customHeight="1" x14ac:dyDescent="0.2">
      <c r="A30" s="60" t="s">
        <v>15</v>
      </c>
      <c r="B30" s="61"/>
      <c r="C30" s="46"/>
      <c r="D30" s="56"/>
      <c r="E30" s="57">
        <v>0</v>
      </c>
      <c r="F30" s="58">
        <v>0</v>
      </c>
      <c r="G30" s="58">
        <v>0</v>
      </c>
      <c r="H30" s="59">
        <v>0</v>
      </c>
    </row>
    <row r="31" spans="1:8" s="3" customFormat="1" ht="11.25" customHeight="1" x14ac:dyDescent="0.2">
      <c r="A31" s="60" t="s">
        <v>16</v>
      </c>
      <c r="B31" s="46"/>
      <c r="C31" s="46"/>
      <c r="D31" s="55"/>
      <c r="E31" s="57">
        <v>0</v>
      </c>
      <c r="F31" s="58">
        <v>0</v>
      </c>
      <c r="G31" s="58">
        <v>4004</v>
      </c>
      <c r="H31" s="59">
        <v>4000</v>
      </c>
    </row>
    <row r="32" spans="1:8" s="3" customFormat="1" ht="11.25" customHeight="1" x14ac:dyDescent="0.2">
      <c r="A32" s="62" t="s">
        <v>17</v>
      </c>
      <c r="B32" s="55"/>
      <c r="C32" s="55"/>
      <c r="D32" s="56"/>
      <c r="E32" s="57">
        <v>988</v>
      </c>
      <c r="F32" s="58">
        <v>300942</v>
      </c>
      <c r="G32" s="58">
        <v>1067</v>
      </c>
      <c r="H32" s="59">
        <v>1180</v>
      </c>
    </row>
    <row r="33" spans="1:8" s="3" customFormat="1" ht="11.25" customHeight="1" x14ac:dyDescent="0.2">
      <c r="A33" s="32"/>
      <c r="B33" s="27"/>
      <c r="C33" s="27"/>
      <c r="D33" s="27"/>
      <c r="E33" s="51"/>
      <c r="F33" s="52"/>
      <c r="G33" s="52"/>
      <c r="H33" s="53"/>
    </row>
    <row r="34" spans="1:8" s="3" customFormat="1" ht="11.25" customHeight="1" x14ac:dyDescent="0.2">
      <c r="A34" s="54" t="s">
        <v>22</v>
      </c>
      <c r="B34" s="55"/>
      <c r="C34" s="55"/>
      <c r="D34" s="56"/>
      <c r="E34" s="57">
        <f>SUM(E35:E39)</f>
        <v>48406786</v>
      </c>
      <c r="F34" s="58">
        <f>SUM(F35:F39)</f>
        <v>47900429</v>
      </c>
      <c r="G34" s="58">
        <f>SUM(G35:G39)</f>
        <v>48285495</v>
      </c>
      <c r="H34" s="59">
        <f>SUM(H35:H39)</f>
        <v>49869068</v>
      </c>
    </row>
    <row r="35" spans="1:8" s="3" customFormat="1" ht="11.25" customHeight="1" x14ac:dyDescent="0.2">
      <c r="A35" s="60" t="s">
        <v>14</v>
      </c>
      <c r="B35" s="46"/>
      <c r="C35" s="46"/>
      <c r="D35" s="56"/>
      <c r="E35" s="57">
        <v>0</v>
      </c>
      <c r="F35" s="58">
        <v>0</v>
      </c>
      <c r="G35" s="58">
        <v>0</v>
      </c>
      <c r="H35" s="59">
        <v>0</v>
      </c>
    </row>
    <row r="36" spans="1:8" s="3" customFormat="1" ht="11.25" customHeight="1" x14ac:dyDescent="0.2">
      <c r="A36" s="60" t="s">
        <v>15</v>
      </c>
      <c r="B36" s="46"/>
      <c r="C36" s="46"/>
      <c r="D36" s="56"/>
      <c r="E36" s="57">
        <v>41981276</v>
      </c>
      <c r="F36" s="58">
        <v>41844602</v>
      </c>
      <c r="G36" s="58">
        <v>41996679</v>
      </c>
      <c r="H36" s="59">
        <v>43607835</v>
      </c>
    </row>
    <row r="37" spans="1:8" s="3" customFormat="1" ht="11.25" customHeight="1" x14ac:dyDescent="0.2">
      <c r="A37" s="60" t="s">
        <v>16</v>
      </c>
      <c r="B37" s="46"/>
      <c r="C37" s="46"/>
      <c r="D37" s="55"/>
      <c r="E37" s="57">
        <v>4464800</v>
      </c>
      <c r="F37" s="58">
        <v>4090562</v>
      </c>
      <c r="G37" s="58">
        <v>4322289</v>
      </c>
      <c r="H37" s="59">
        <v>4306133</v>
      </c>
    </row>
    <row r="38" spans="1:8" s="3" customFormat="1" ht="11.25" customHeight="1" x14ac:dyDescent="0.2">
      <c r="A38" s="62" t="s">
        <v>17</v>
      </c>
      <c r="B38" s="55"/>
      <c r="C38" s="55"/>
      <c r="D38" s="56"/>
      <c r="E38" s="57">
        <v>1960519</v>
      </c>
      <c r="F38" s="58">
        <v>1965145</v>
      </c>
      <c r="G38" s="58">
        <v>1966498</v>
      </c>
      <c r="H38" s="59">
        <v>1955074</v>
      </c>
    </row>
    <row r="39" spans="1:8" s="3" customFormat="1" ht="11.25" customHeight="1" x14ac:dyDescent="0.2">
      <c r="A39" s="62" t="s">
        <v>19</v>
      </c>
      <c r="B39" s="55"/>
      <c r="C39" s="55"/>
      <c r="D39" s="56"/>
      <c r="E39" s="57">
        <v>191</v>
      </c>
      <c r="F39" s="58">
        <v>120</v>
      </c>
      <c r="G39" s="58">
        <v>29</v>
      </c>
      <c r="H39" s="59">
        <v>26</v>
      </c>
    </row>
    <row r="40" spans="1:8" s="3" customFormat="1" ht="11.25" customHeight="1" x14ac:dyDescent="0.2">
      <c r="A40" s="54"/>
      <c r="B40" s="55"/>
      <c r="C40" s="55"/>
      <c r="D40" s="55"/>
      <c r="E40" s="51"/>
      <c r="F40" s="52"/>
      <c r="G40" s="63"/>
      <c r="H40" s="64"/>
    </row>
    <row r="41" spans="1:8" s="3" customFormat="1" ht="11.25" customHeight="1" x14ac:dyDescent="0.25">
      <c r="A41" s="45" t="s">
        <v>23</v>
      </c>
      <c r="B41" s="65"/>
      <c r="C41" s="65"/>
      <c r="D41" s="47"/>
      <c r="E41" s="48">
        <f>SUM(E13,E28)</f>
        <v>456943</v>
      </c>
      <c r="F41" s="49">
        <f>SUM(F13,F28)</f>
        <v>922857</v>
      </c>
      <c r="G41" s="49">
        <f>SUM(G13,G28)</f>
        <v>549631</v>
      </c>
      <c r="H41" s="50">
        <f>SUM(H13,H28)</f>
        <v>424665</v>
      </c>
    </row>
    <row r="42" spans="1:8" s="3" customFormat="1" ht="11.25" customHeight="1" x14ac:dyDescent="0.25">
      <c r="A42" s="66" t="s">
        <v>24</v>
      </c>
      <c r="B42" s="28"/>
      <c r="C42" s="28"/>
      <c r="D42" s="67"/>
      <c r="E42" s="57">
        <v>0</v>
      </c>
      <c r="F42" s="58">
        <v>0</v>
      </c>
      <c r="G42" s="58">
        <v>0</v>
      </c>
      <c r="H42" s="59">
        <v>0</v>
      </c>
    </row>
    <row r="43" spans="1:8" s="3" customFormat="1" ht="11.25" customHeight="1" x14ac:dyDescent="0.25">
      <c r="A43" s="68"/>
      <c r="B43" s="69"/>
      <c r="C43" s="69"/>
      <c r="D43" s="70"/>
      <c r="E43" s="71"/>
      <c r="F43" s="72"/>
      <c r="G43" s="72"/>
      <c r="H43" s="73"/>
    </row>
    <row r="44" spans="1:8" s="3" customFormat="1" ht="12" customHeight="1" thickBot="1" x14ac:dyDescent="0.3">
      <c r="A44" s="17" t="s">
        <v>25</v>
      </c>
      <c r="B44" s="18"/>
      <c r="C44" s="18"/>
      <c r="D44" s="74"/>
      <c r="E44" s="75">
        <f>SUM(E19,E34)</f>
        <v>82443668</v>
      </c>
      <c r="F44" s="76">
        <f>SUM(F19,F34)</f>
        <v>82561390</v>
      </c>
      <c r="G44" s="76">
        <f>SUM(G19,G34)</f>
        <v>83399698</v>
      </c>
      <c r="H44" s="77">
        <f>SUM(H19,H34)</f>
        <v>83532141</v>
      </c>
    </row>
    <row r="45" spans="1:8" s="3" customFormat="1" ht="11.25" customHeight="1" x14ac:dyDescent="0.25">
      <c r="A45" s="45" t="s">
        <v>26</v>
      </c>
      <c r="B45" s="65"/>
      <c r="C45" s="65"/>
      <c r="D45" s="47"/>
      <c r="E45" s="78"/>
      <c r="F45" s="79"/>
      <c r="G45" s="80"/>
      <c r="H45" s="81"/>
    </row>
    <row r="46" spans="1:8" s="3" customFormat="1" ht="11.25" customHeight="1" x14ac:dyDescent="0.25">
      <c r="A46" s="26" t="s">
        <v>27</v>
      </c>
      <c r="B46" s="28"/>
      <c r="C46" s="65" t="s">
        <v>28</v>
      </c>
      <c r="D46" s="67"/>
      <c r="E46" s="48">
        <f>SUM(E47:E48)</f>
        <v>97998</v>
      </c>
      <c r="F46" s="49">
        <f>SUM(F47:F48)</f>
        <v>114562</v>
      </c>
      <c r="G46" s="49">
        <f>SUM(G47:G48)</f>
        <v>110275</v>
      </c>
      <c r="H46" s="50">
        <f>SUM(H47:H48)</f>
        <v>123997</v>
      </c>
    </row>
    <row r="47" spans="1:8" s="3" customFormat="1" ht="11.25" customHeight="1" x14ac:dyDescent="0.2">
      <c r="A47" s="54" t="s">
        <v>29</v>
      </c>
      <c r="B47" s="55"/>
      <c r="C47" s="55"/>
      <c r="D47" s="56"/>
      <c r="E47" s="51">
        <f>SUM(E14,E29)</f>
        <v>97998</v>
      </c>
      <c r="F47" s="52">
        <f>SUM(F14,F29)</f>
        <v>114562</v>
      </c>
      <c r="G47" s="52">
        <f>SUM(G14,G29)</f>
        <v>110275</v>
      </c>
      <c r="H47" s="53">
        <f>SUM(H14,H29)</f>
        <v>123997</v>
      </c>
    </row>
    <row r="48" spans="1:8" s="3" customFormat="1" ht="11.25" customHeight="1" x14ac:dyDescent="0.2">
      <c r="A48" s="54" t="s">
        <v>30</v>
      </c>
      <c r="B48" s="55"/>
      <c r="C48" s="55"/>
      <c r="D48" s="56"/>
      <c r="E48" s="51">
        <f>SUM(E35,E20)</f>
        <v>0</v>
      </c>
      <c r="F48" s="52">
        <f>SUM(F35,F20)</f>
        <v>0</v>
      </c>
      <c r="G48" s="52">
        <f>SUM(G35,G20)</f>
        <v>0</v>
      </c>
      <c r="H48" s="53">
        <f>SUM(H35,H20)</f>
        <v>0</v>
      </c>
    </row>
    <row r="49" spans="1:8" s="3" customFormat="1" ht="11.25" customHeight="1" x14ac:dyDescent="0.2">
      <c r="A49" s="54" t="s">
        <v>31</v>
      </c>
      <c r="B49" s="55"/>
      <c r="C49" s="55"/>
      <c r="D49" s="56"/>
      <c r="E49" s="51">
        <f>SUM(E14,E20)</f>
        <v>81598</v>
      </c>
      <c r="F49" s="52">
        <f>SUM(F14,F20)</f>
        <v>83182</v>
      </c>
      <c r="G49" s="52">
        <f>SUM(G14,G20)</f>
        <v>85165</v>
      </c>
      <c r="H49" s="53">
        <f>SUM(H14,H20)</f>
        <v>98647</v>
      </c>
    </row>
    <row r="50" spans="1:8" s="3" customFormat="1" ht="11.25" customHeight="1" x14ac:dyDescent="0.2">
      <c r="A50" s="54" t="s">
        <v>32</v>
      </c>
      <c r="B50" s="55"/>
      <c r="C50" s="55"/>
      <c r="D50" s="56"/>
      <c r="E50" s="51">
        <f>SUM(E29,E35)</f>
        <v>16400</v>
      </c>
      <c r="F50" s="52">
        <f>SUM(F29,F35)</f>
        <v>31380</v>
      </c>
      <c r="G50" s="52">
        <f>SUM(G29,G35)</f>
        <v>25110</v>
      </c>
      <c r="H50" s="53">
        <f>SUM(H29,H35)</f>
        <v>25350</v>
      </c>
    </row>
    <row r="51" spans="1:8" s="3" customFormat="1" ht="11.25" customHeight="1" x14ac:dyDescent="0.25">
      <c r="A51" s="26"/>
      <c r="B51" s="28"/>
      <c r="C51" s="28"/>
      <c r="D51" s="67"/>
      <c r="E51" s="71"/>
      <c r="F51" s="72"/>
      <c r="G51" s="72"/>
      <c r="H51" s="73"/>
    </row>
    <row r="52" spans="1:8" s="3" customFormat="1" ht="11.25" customHeight="1" x14ac:dyDescent="0.25">
      <c r="A52" s="45" t="s">
        <v>33</v>
      </c>
      <c r="B52" s="65"/>
      <c r="C52" s="65" t="s">
        <v>34</v>
      </c>
      <c r="D52" s="47"/>
      <c r="E52" s="48">
        <f>SUM(E53:E54)</f>
        <v>74163072</v>
      </c>
      <c r="F52" s="49">
        <f>SUM(F53:F54)</f>
        <v>74567119</v>
      </c>
      <c r="G52" s="49">
        <f>SUM(G53:G54)</f>
        <v>75142130</v>
      </c>
      <c r="H52" s="50">
        <f>SUM(H53:H54)</f>
        <v>75037992</v>
      </c>
    </row>
    <row r="53" spans="1:8" s="3" customFormat="1" ht="11.25" customHeight="1" x14ac:dyDescent="0.25">
      <c r="A53" s="54" t="s">
        <v>35</v>
      </c>
      <c r="B53" s="55"/>
      <c r="C53" s="82"/>
      <c r="D53" s="56"/>
      <c r="E53" s="51">
        <f>SUM(E15,E30)</f>
        <v>0</v>
      </c>
      <c r="F53" s="52">
        <f>SUM(F15,F30)</f>
        <v>0</v>
      </c>
      <c r="G53" s="52">
        <f>SUM(G15,G30)</f>
        <v>0</v>
      </c>
      <c r="H53" s="53">
        <f>SUM(H15,H30)</f>
        <v>0</v>
      </c>
    </row>
    <row r="54" spans="1:8" s="3" customFormat="1" ht="11.25" customHeight="1" x14ac:dyDescent="0.25">
      <c r="A54" s="54" t="s">
        <v>36</v>
      </c>
      <c r="B54" s="55"/>
      <c r="C54" s="82"/>
      <c r="D54" s="56"/>
      <c r="E54" s="51">
        <f>SUM(E21,E36)</f>
        <v>74163072</v>
      </c>
      <c r="F54" s="52">
        <f>SUM(F21,F36)</f>
        <v>74567119</v>
      </c>
      <c r="G54" s="52">
        <f>SUM(G21,G36)</f>
        <v>75142130</v>
      </c>
      <c r="H54" s="53">
        <f>SUM(H21,H36)</f>
        <v>75037992</v>
      </c>
    </row>
    <row r="55" spans="1:8" s="3" customFormat="1" ht="11.25" customHeight="1" x14ac:dyDescent="0.25">
      <c r="A55" s="54" t="s">
        <v>37</v>
      </c>
      <c r="B55" s="55"/>
      <c r="C55" s="82"/>
      <c r="D55" s="56"/>
      <c r="E55" s="51">
        <f>SUM(E15,E21)</f>
        <v>32181796</v>
      </c>
      <c r="F55" s="52">
        <f>SUM(F15,F21)</f>
        <v>32722517</v>
      </c>
      <c r="G55" s="52">
        <f>SUM(G15,G21)</f>
        <v>33145451</v>
      </c>
      <c r="H55" s="53">
        <f>SUM(H15,H21)</f>
        <v>31430157</v>
      </c>
    </row>
    <row r="56" spans="1:8" s="3" customFormat="1" ht="11.25" customHeight="1" x14ac:dyDescent="0.25">
      <c r="A56" s="54" t="s">
        <v>38</v>
      </c>
      <c r="B56" s="55"/>
      <c r="C56" s="82"/>
      <c r="D56" s="83"/>
      <c r="E56" s="51">
        <f>SUM(E30,E36)</f>
        <v>41981276</v>
      </c>
      <c r="F56" s="52">
        <f>SUM(F30,F36)</f>
        <v>41844602</v>
      </c>
      <c r="G56" s="52">
        <f>SUM(G30,G36)</f>
        <v>41996679</v>
      </c>
      <c r="H56" s="53">
        <f>SUM(H30,H36)</f>
        <v>43607835</v>
      </c>
    </row>
    <row r="57" spans="1:8" s="3" customFormat="1" ht="11.25" customHeight="1" x14ac:dyDescent="0.25">
      <c r="A57" s="84"/>
      <c r="B57" s="85"/>
      <c r="C57" s="28"/>
      <c r="D57" s="67"/>
      <c r="E57" s="71"/>
      <c r="F57" s="72"/>
      <c r="G57" s="72"/>
      <c r="H57" s="73"/>
    </row>
    <row r="58" spans="1:8" s="3" customFormat="1" ht="11.25" customHeight="1" x14ac:dyDescent="0.25">
      <c r="A58" s="26" t="s">
        <v>39</v>
      </c>
      <c r="B58" s="28"/>
      <c r="C58" s="65" t="s">
        <v>40</v>
      </c>
      <c r="D58" s="67"/>
      <c r="E58" s="48">
        <f>SUM(E59:E60)</f>
        <v>8639541</v>
      </c>
      <c r="F58" s="49">
        <f>SUM(F59:F60)</f>
        <v>8802566</v>
      </c>
      <c r="G58" s="49">
        <f>SUM(G59:G60)</f>
        <v>8696924</v>
      </c>
      <c r="H58" s="50">
        <f>SUM(H59:H60)</f>
        <v>8794817</v>
      </c>
    </row>
    <row r="59" spans="1:8" s="3" customFormat="1" ht="11.25" customHeight="1" x14ac:dyDescent="0.2">
      <c r="A59" s="54" t="s">
        <v>41</v>
      </c>
      <c r="B59" s="55"/>
      <c r="C59" s="55"/>
      <c r="D59" s="56"/>
      <c r="E59" s="51">
        <f t="shared" ref="E59:H62" si="0">E65+E71+E77</f>
        <v>358945</v>
      </c>
      <c r="F59" s="52">
        <f t="shared" si="0"/>
        <v>808295</v>
      </c>
      <c r="G59" s="52">
        <f t="shared" si="0"/>
        <v>439356</v>
      </c>
      <c r="H59" s="53">
        <f t="shared" si="0"/>
        <v>300668</v>
      </c>
    </row>
    <row r="60" spans="1:8" s="3" customFormat="1" ht="11.25" customHeight="1" x14ac:dyDescent="0.2">
      <c r="A60" s="54" t="s">
        <v>42</v>
      </c>
      <c r="B60" s="55"/>
      <c r="C60" s="55"/>
      <c r="D60" s="56"/>
      <c r="E60" s="51">
        <f t="shared" si="0"/>
        <v>8280596</v>
      </c>
      <c r="F60" s="52">
        <f t="shared" si="0"/>
        <v>7994271</v>
      </c>
      <c r="G60" s="52">
        <f t="shared" si="0"/>
        <v>8257568</v>
      </c>
      <c r="H60" s="53">
        <f t="shared" si="0"/>
        <v>8494149</v>
      </c>
    </row>
    <row r="61" spans="1:8" s="3" customFormat="1" ht="11.25" customHeight="1" x14ac:dyDescent="0.2">
      <c r="A61" s="54" t="s">
        <v>43</v>
      </c>
      <c r="B61" s="55"/>
      <c r="C61" s="55"/>
      <c r="D61" s="56"/>
      <c r="E61" s="51">
        <f t="shared" si="0"/>
        <v>2213043</v>
      </c>
      <c r="F61" s="52">
        <f t="shared" si="0"/>
        <v>2445797</v>
      </c>
      <c r="G61" s="52">
        <f t="shared" si="0"/>
        <v>2403037</v>
      </c>
      <c r="H61" s="53">
        <f t="shared" si="0"/>
        <v>2528404</v>
      </c>
    </row>
    <row r="62" spans="1:8" s="3" customFormat="1" ht="11.25" customHeight="1" x14ac:dyDescent="0.2">
      <c r="A62" s="54" t="s">
        <v>44</v>
      </c>
      <c r="B62" s="55"/>
      <c r="C62" s="55"/>
      <c r="D62" s="56"/>
      <c r="E62" s="51">
        <f t="shared" si="0"/>
        <v>6426498</v>
      </c>
      <c r="F62" s="52">
        <f t="shared" si="0"/>
        <v>6356769</v>
      </c>
      <c r="G62" s="52">
        <f t="shared" si="0"/>
        <v>6293887</v>
      </c>
      <c r="H62" s="53">
        <f t="shared" si="0"/>
        <v>6266413</v>
      </c>
    </row>
    <row r="63" spans="1:8" s="3" customFormat="1" ht="11.25" customHeight="1" x14ac:dyDescent="0.2">
      <c r="A63" s="84"/>
      <c r="B63" s="85"/>
      <c r="C63" s="85"/>
      <c r="D63" s="70"/>
      <c r="E63" s="71"/>
      <c r="F63" s="72"/>
      <c r="G63" s="72"/>
      <c r="H63" s="73"/>
    </row>
    <row r="64" spans="1:8" s="3" customFormat="1" ht="11.25" customHeight="1" x14ac:dyDescent="0.25">
      <c r="A64" s="45" t="s">
        <v>45</v>
      </c>
      <c r="B64" s="65"/>
      <c r="C64" s="65" t="s">
        <v>46</v>
      </c>
      <c r="D64" s="47"/>
      <c r="E64" s="48">
        <f>SUM(E65:E66)</f>
        <v>6100514</v>
      </c>
      <c r="F64" s="49">
        <f>SUM(F65:F66)</f>
        <v>5783120</v>
      </c>
      <c r="G64" s="49">
        <f>SUM(G65:G66)</f>
        <v>6063434</v>
      </c>
      <c r="H64" s="50">
        <f>SUM(H65:H66)</f>
        <v>6184064</v>
      </c>
    </row>
    <row r="65" spans="1:8" s="3" customFormat="1" ht="11.25" customHeight="1" x14ac:dyDescent="0.25">
      <c r="A65" s="54" t="s">
        <v>47</v>
      </c>
      <c r="B65" s="55"/>
      <c r="C65" s="82"/>
      <c r="D65" s="55"/>
      <c r="E65" s="51">
        <f>SUM(E16,E31)</f>
        <v>87381</v>
      </c>
      <c r="F65" s="52">
        <f>SUM(F16,F31)</f>
        <v>109816</v>
      </c>
      <c r="G65" s="52">
        <f>SUM(G16,G31)</f>
        <v>163910</v>
      </c>
      <c r="H65" s="53">
        <f>SUM(H16,H31)</f>
        <v>25172</v>
      </c>
    </row>
    <row r="66" spans="1:8" s="3" customFormat="1" ht="11.25" customHeight="1" x14ac:dyDescent="0.25">
      <c r="A66" s="54" t="s">
        <v>48</v>
      </c>
      <c r="B66" s="55"/>
      <c r="C66" s="82"/>
      <c r="D66" s="55"/>
      <c r="E66" s="51">
        <f>SUM(E22,E37)</f>
        <v>6013133</v>
      </c>
      <c r="F66" s="52">
        <f>SUM(F22,F37)</f>
        <v>5673304</v>
      </c>
      <c r="G66" s="52">
        <f>SUM(G22,G37)</f>
        <v>5899524</v>
      </c>
      <c r="H66" s="53">
        <f>SUM(H22,H37)</f>
        <v>6158892</v>
      </c>
    </row>
    <row r="67" spans="1:8" s="3" customFormat="1" ht="11.25" customHeight="1" x14ac:dyDescent="0.25">
      <c r="A67" s="54" t="s">
        <v>49</v>
      </c>
      <c r="B67" s="55"/>
      <c r="C67" s="82"/>
      <c r="D67" s="55"/>
      <c r="E67" s="51">
        <f>SUM(E16,E22)</f>
        <v>1635714</v>
      </c>
      <c r="F67" s="52">
        <f>SUM(F16,F22)</f>
        <v>1692558</v>
      </c>
      <c r="G67" s="52">
        <f>SUM(G16,G22)</f>
        <v>1737141</v>
      </c>
      <c r="H67" s="53">
        <f>SUM(H16,H22)</f>
        <v>1873931</v>
      </c>
    </row>
    <row r="68" spans="1:8" s="3" customFormat="1" ht="11.25" customHeight="1" x14ac:dyDescent="0.25">
      <c r="A68" s="54" t="s">
        <v>50</v>
      </c>
      <c r="B68" s="55"/>
      <c r="C68" s="82"/>
      <c r="D68" s="55"/>
      <c r="E68" s="51">
        <f>SUM(E31,E37)</f>
        <v>4464800</v>
      </c>
      <c r="F68" s="52">
        <f>SUM(F31,F37)</f>
        <v>4090562</v>
      </c>
      <c r="G68" s="52">
        <f>SUM(G31,G37)</f>
        <v>4326293</v>
      </c>
      <c r="H68" s="53">
        <f>SUM(H31,H37)</f>
        <v>4310133</v>
      </c>
    </row>
    <row r="69" spans="1:8" s="3" customFormat="1" ht="11.25" customHeight="1" x14ac:dyDescent="0.25">
      <c r="A69" s="68"/>
      <c r="B69" s="69"/>
      <c r="C69" s="69"/>
      <c r="D69" s="70" t="s">
        <v>51</v>
      </c>
      <c r="E69" s="71"/>
      <c r="F69" s="72"/>
      <c r="G69" s="72"/>
      <c r="H69" s="73"/>
    </row>
    <row r="70" spans="1:8" s="3" customFormat="1" ht="11.25" customHeight="1" x14ac:dyDescent="0.25">
      <c r="A70" s="45" t="s">
        <v>52</v>
      </c>
      <c r="B70" s="65"/>
      <c r="C70" s="65"/>
      <c r="D70" s="47"/>
      <c r="E70" s="48">
        <f>SUM(E71:E72)</f>
        <v>2463299</v>
      </c>
      <c r="F70" s="49">
        <f>SUM(F71:F72)</f>
        <v>2938327</v>
      </c>
      <c r="G70" s="49">
        <f>SUM(G71:G72)</f>
        <v>2549558</v>
      </c>
      <c r="H70" s="50">
        <f>SUM(H71:H72)</f>
        <v>2533211</v>
      </c>
    </row>
    <row r="71" spans="1:8" s="3" customFormat="1" ht="11.25" customHeight="1" x14ac:dyDescent="0.25">
      <c r="A71" s="54" t="s">
        <v>53</v>
      </c>
      <c r="B71" s="55"/>
      <c r="C71" s="82"/>
      <c r="D71" s="55"/>
      <c r="E71" s="51">
        <f>SUM(E17,E32)</f>
        <v>271564</v>
      </c>
      <c r="F71" s="52">
        <f>SUM(F17,F32)</f>
        <v>698479</v>
      </c>
      <c r="G71" s="52">
        <f>SUM(G17,G32)</f>
        <v>275446</v>
      </c>
      <c r="H71" s="53">
        <f>SUM(H17,H32)</f>
        <v>275496</v>
      </c>
    </row>
    <row r="72" spans="1:8" s="3" customFormat="1" ht="11.25" customHeight="1" x14ac:dyDescent="0.25">
      <c r="A72" s="54" t="s">
        <v>54</v>
      </c>
      <c r="B72" s="55"/>
      <c r="C72" s="82"/>
      <c r="D72" s="55"/>
      <c r="E72" s="51">
        <f>SUM(E23,E38)</f>
        <v>2191735</v>
      </c>
      <c r="F72" s="52">
        <f>SUM(F23,F38)</f>
        <v>2239848</v>
      </c>
      <c r="G72" s="52">
        <f>SUM(G23,G38)</f>
        <v>2274112</v>
      </c>
      <c r="H72" s="53">
        <f>SUM(H23,H38)</f>
        <v>2257715</v>
      </c>
    </row>
    <row r="73" spans="1:8" s="3" customFormat="1" ht="11.25" customHeight="1" x14ac:dyDescent="0.25">
      <c r="A73" s="54" t="s">
        <v>55</v>
      </c>
      <c r="B73" s="55"/>
      <c r="C73" s="82"/>
      <c r="D73" s="55"/>
      <c r="E73" s="51">
        <f>SUM(E17,E23)</f>
        <v>501792</v>
      </c>
      <c r="F73" s="52">
        <f>SUM(F17,F23)</f>
        <v>672240</v>
      </c>
      <c r="G73" s="52">
        <f>SUM(G17,G23)</f>
        <v>581993</v>
      </c>
      <c r="H73" s="53">
        <f>SUM(H17,H23)</f>
        <v>576957</v>
      </c>
    </row>
    <row r="74" spans="1:8" s="3" customFormat="1" ht="11.25" customHeight="1" x14ac:dyDescent="0.25">
      <c r="A74" s="54" t="s">
        <v>56</v>
      </c>
      <c r="B74" s="55"/>
      <c r="C74" s="82"/>
      <c r="D74" s="55"/>
      <c r="E74" s="51">
        <f>E32+E38</f>
        <v>1961507</v>
      </c>
      <c r="F74" s="52">
        <f>F32+F38</f>
        <v>2266087</v>
      </c>
      <c r="G74" s="52">
        <f>G32+G38</f>
        <v>1967565</v>
      </c>
      <c r="H74" s="53">
        <f>H32+H38</f>
        <v>1956254</v>
      </c>
    </row>
    <row r="75" spans="1:8" s="3" customFormat="1" ht="11.25" customHeight="1" x14ac:dyDescent="0.25">
      <c r="A75" s="32"/>
      <c r="B75" s="27"/>
      <c r="C75" s="28"/>
      <c r="D75" s="27"/>
      <c r="E75" s="36"/>
      <c r="F75" s="37"/>
      <c r="G75" s="37"/>
      <c r="H75" s="38"/>
    </row>
    <row r="76" spans="1:8" s="3" customFormat="1" ht="11.25" customHeight="1" x14ac:dyDescent="0.25">
      <c r="A76" s="45" t="s">
        <v>57</v>
      </c>
      <c r="B76" s="65"/>
      <c r="C76" s="65"/>
      <c r="D76" s="47"/>
      <c r="E76" s="48">
        <f>SUM(E77:E78)</f>
        <v>75728</v>
      </c>
      <c r="F76" s="49">
        <f>SUM(F77:F78)</f>
        <v>81119</v>
      </c>
      <c r="G76" s="49">
        <f>SUM(G77:G78)</f>
        <v>83932</v>
      </c>
      <c r="H76" s="50">
        <f>SUM(H77:H78)</f>
        <v>77542</v>
      </c>
    </row>
    <row r="77" spans="1:8" s="3" customFormat="1" ht="11.25" customHeight="1" x14ac:dyDescent="0.25">
      <c r="A77" s="54" t="s">
        <v>58</v>
      </c>
      <c r="B77" s="55"/>
      <c r="C77" s="82"/>
      <c r="D77" s="55"/>
      <c r="E77" s="51"/>
      <c r="F77" s="52"/>
      <c r="G77" s="52"/>
      <c r="H77" s="53"/>
    </row>
    <row r="78" spans="1:8" s="3" customFormat="1" ht="11.25" customHeight="1" x14ac:dyDescent="0.25">
      <c r="A78" s="54" t="s">
        <v>59</v>
      </c>
      <c r="B78" s="55"/>
      <c r="C78" s="82"/>
      <c r="D78" s="55"/>
      <c r="E78" s="51">
        <f>E24+E39</f>
        <v>75728</v>
      </c>
      <c r="F78" s="52">
        <f>F24+F39</f>
        <v>81119</v>
      </c>
      <c r="G78" s="52">
        <f>G24+G39</f>
        <v>83932</v>
      </c>
      <c r="H78" s="53">
        <f>H24+H39</f>
        <v>77542</v>
      </c>
    </row>
    <row r="79" spans="1:8" s="3" customFormat="1" ht="11.25" customHeight="1" x14ac:dyDescent="0.25">
      <c r="A79" s="54" t="s">
        <v>60</v>
      </c>
      <c r="B79" s="55"/>
      <c r="C79" s="82"/>
      <c r="D79" s="55"/>
      <c r="E79" s="51">
        <f>E24</f>
        <v>75537</v>
      </c>
      <c r="F79" s="52">
        <f>F24</f>
        <v>80999</v>
      </c>
      <c r="G79" s="52">
        <f>G24</f>
        <v>83903</v>
      </c>
      <c r="H79" s="53">
        <f>H24</f>
        <v>77516</v>
      </c>
    </row>
    <row r="80" spans="1:8" s="3" customFormat="1" ht="11.25" customHeight="1" x14ac:dyDescent="0.25">
      <c r="A80" s="54" t="s">
        <v>61</v>
      </c>
      <c r="B80" s="55"/>
      <c r="C80" s="82"/>
      <c r="D80" s="55"/>
      <c r="E80" s="51">
        <f>E39</f>
        <v>191</v>
      </c>
      <c r="F80" s="52">
        <f>F39</f>
        <v>120</v>
      </c>
      <c r="G80" s="52">
        <f>G39</f>
        <v>29</v>
      </c>
      <c r="H80" s="53">
        <f>H39</f>
        <v>26</v>
      </c>
    </row>
    <row r="81" spans="1:8" s="3" customFormat="1" ht="12" customHeight="1" thickBot="1" x14ac:dyDescent="0.25">
      <c r="A81" s="86"/>
      <c r="B81" s="87"/>
      <c r="C81" s="87"/>
      <c r="D81" s="87"/>
      <c r="E81" s="88"/>
      <c r="F81" s="89"/>
      <c r="G81" s="89"/>
      <c r="H81" s="90"/>
    </row>
    <row r="82" spans="1:8" s="3" customFormat="1" ht="11.25" customHeight="1" x14ac:dyDescent="0.25">
      <c r="A82" s="91" t="s">
        <v>62</v>
      </c>
      <c r="B82" s="92"/>
      <c r="C82" s="92"/>
      <c r="D82" s="93"/>
      <c r="E82" s="94">
        <f>SUM(E85,E83)</f>
        <v>82900611</v>
      </c>
      <c r="F82" s="95">
        <f>SUM(F85,F83)</f>
        <v>83484247</v>
      </c>
      <c r="G82" s="95">
        <f>SUM(G85,G83)</f>
        <v>83949329</v>
      </c>
      <c r="H82" s="96">
        <f>SUM(H85,H83)</f>
        <v>83956806</v>
      </c>
    </row>
    <row r="83" spans="1:8" s="3" customFormat="1" ht="11.25" customHeight="1" x14ac:dyDescent="0.25">
      <c r="A83" s="97" t="s">
        <v>63</v>
      </c>
      <c r="B83" s="98"/>
      <c r="C83" s="98"/>
      <c r="D83" s="99"/>
      <c r="E83" s="94">
        <v>81980707</v>
      </c>
      <c r="F83" s="95">
        <v>82560494</v>
      </c>
      <c r="G83" s="95">
        <v>83029581</v>
      </c>
      <c r="H83" s="96">
        <v>83037031</v>
      </c>
    </row>
    <row r="84" spans="1:8" s="3" customFormat="1" ht="11.25" customHeight="1" x14ac:dyDescent="0.25">
      <c r="A84" s="97" t="s">
        <v>64</v>
      </c>
      <c r="B84" s="98"/>
      <c r="C84" s="98"/>
      <c r="D84" s="98"/>
      <c r="E84" s="100" t="s">
        <v>9</v>
      </c>
      <c r="F84" s="101" t="s">
        <v>9</v>
      </c>
      <c r="G84" s="101" t="s">
        <v>9</v>
      </c>
      <c r="H84" s="102" t="s">
        <v>9</v>
      </c>
    </row>
    <row r="85" spans="1:8" s="3" customFormat="1" ht="11.25" customHeight="1" x14ac:dyDescent="0.25">
      <c r="A85" s="97" t="s">
        <v>65</v>
      </c>
      <c r="B85" s="98"/>
      <c r="C85" s="98"/>
      <c r="D85" s="98"/>
      <c r="E85" s="103">
        <f>SUM(E86:E92)</f>
        <v>919904</v>
      </c>
      <c r="F85" s="104">
        <f>SUM(F86:F92)</f>
        <v>923753</v>
      </c>
      <c r="G85" s="104">
        <f>SUM(G86:G92)</f>
        <v>919748</v>
      </c>
      <c r="H85" s="105">
        <f>SUM(H86:H92)</f>
        <v>919775</v>
      </c>
    </row>
    <row r="86" spans="1:8" s="3" customFormat="1" ht="11.25" customHeight="1" x14ac:dyDescent="0.2">
      <c r="A86" s="106" t="s">
        <v>66</v>
      </c>
      <c r="B86" s="107"/>
      <c r="C86" s="107"/>
      <c r="D86" s="108"/>
      <c r="E86" s="100" t="s">
        <v>9</v>
      </c>
      <c r="F86" s="109" t="s">
        <v>9</v>
      </c>
      <c r="G86" s="109" t="s">
        <v>9</v>
      </c>
      <c r="H86" s="102" t="s">
        <v>9</v>
      </c>
    </row>
    <row r="87" spans="1:8" s="3" customFormat="1" ht="11.25" customHeight="1" x14ac:dyDescent="0.2">
      <c r="A87" s="110" t="s">
        <v>67</v>
      </c>
      <c r="B87" s="108"/>
      <c r="C87" s="108"/>
      <c r="D87" s="111"/>
      <c r="E87" s="112">
        <v>0</v>
      </c>
      <c r="F87" s="113">
        <v>3915</v>
      </c>
      <c r="G87" s="113">
        <v>0</v>
      </c>
      <c r="H87" s="114">
        <v>100</v>
      </c>
    </row>
    <row r="88" spans="1:8" s="3" customFormat="1" ht="11.25" customHeight="1" x14ac:dyDescent="0.2">
      <c r="A88" s="110" t="s">
        <v>68</v>
      </c>
      <c r="B88" s="108"/>
      <c r="C88" s="108"/>
      <c r="D88" s="111"/>
      <c r="E88" s="112">
        <v>979</v>
      </c>
      <c r="F88" s="115">
        <v>935</v>
      </c>
      <c r="G88" s="115">
        <v>878</v>
      </c>
      <c r="H88" s="116">
        <v>829</v>
      </c>
    </row>
    <row r="89" spans="1:8" s="3" customFormat="1" ht="11.25" customHeight="1" x14ac:dyDescent="0.2">
      <c r="A89" s="110" t="s">
        <v>69</v>
      </c>
      <c r="B89" s="117"/>
      <c r="C89" s="117"/>
      <c r="D89" s="118"/>
      <c r="E89" s="119">
        <v>648947</v>
      </c>
      <c r="F89" s="115">
        <v>648920</v>
      </c>
      <c r="G89" s="115">
        <v>648892</v>
      </c>
      <c r="H89" s="116">
        <v>648868</v>
      </c>
    </row>
    <row r="90" spans="1:8" s="3" customFormat="1" ht="11.25" customHeight="1" x14ac:dyDescent="0.2">
      <c r="A90" s="110" t="s">
        <v>70</v>
      </c>
      <c r="B90" s="117"/>
      <c r="C90" s="117"/>
      <c r="D90" s="120"/>
      <c r="E90" s="121">
        <v>0</v>
      </c>
      <c r="F90" s="115">
        <v>5</v>
      </c>
      <c r="G90" s="115">
        <v>0</v>
      </c>
      <c r="H90" s="116">
        <v>0</v>
      </c>
    </row>
    <row r="91" spans="1:8" s="3" customFormat="1" ht="11.25" customHeight="1" x14ac:dyDescent="0.2">
      <c r="A91" s="110" t="s">
        <v>71</v>
      </c>
      <c r="B91" s="117"/>
      <c r="C91" s="117"/>
      <c r="D91" s="117"/>
      <c r="E91" s="121">
        <v>269978</v>
      </c>
      <c r="F91" s="115">
        <v>269978</v>
      </c>
      <c r="G91" s="115">
        <v>269978</v>
      </c>
      <c r="H91" s="116">
        <v>269978</v>
      </c>
    </row>
    <row r="92" spans="1:8" s="3" customFormat="1" ht="11.25" customHeight="1" x14ac:dyDescent="0.2">
      <c r="A92" s="122" t="s">
        <v>72</v>
      </c>
      <c r="B92" s="123"/>
      <c r="C92" s="123"/>
      <c r="D92" s="124"/>
      <c r="E92" s="125">
        <v>0</v>
      </c>
      <c r="F92" s="115">
        <v>0</v>
      </c>
      <c r="G92" s="115">
        <v>0</v>
      </c>
      <c r="H92" s="116">
        <v>0</v>
      </c>
    </row>
    <row r="93" spans="1:8" s="3" customFormat="1" ht="12" customHeight="1" thickBot="1" x14ac:dyDescent="0.25">
      <c r="A93" s="126"/>
      <c r="B93" s="127"/>
      <c r="C93" s="127"/>
      <c r="D93" s="128"/>
      <c r="E93" s="129"/>
      <c r="F93" s="130"/>
      <c r="G93" s="130"/>
      <c r="H93" s="131"/>
    </row>
    <row r="94" spans="1:8" ht="15" customHeight="1" x14ac:dyDescent="0.35">
      <c r="A94" s="132" t="s">
        <v>73</v>
      </c>
      <c r="B94" s="6"/>
    </row>
    <row r="95" spans="1:8" ht="15" customHeight="1" x14ac:dyDescent="0.35">
      <c r="A95" s="133" t="s">
        <v>74</v>
      </c>
      <c r="B95" s="6"/>
      <c r="E95" s="134"/>
    </row>
    <row r="96" spans="1:8" ht="15" customHeight="1" x14ac:dyDescent="0.35"/>
    <row r="97" spans="1:8" ht="15" customHeight="1" x14ac:dyDescent="0.35"/>
    <row r="98" spans="1:8" ht="15" customHeight="1" x14ac:dyDescent="0.35">
      <c r="A98" s="135" t="s">
        <v>75</v>
      </c>
      <c r="B98" s="135"/>
      <c r="C98" s="135"/>
      <c r="D98" s="135"/>
      <c r="E98" s="136">
        <f>E7-E82</f>
        <v>0</v>
      </c>
      <c r="F98" s="136">
        <f>F7-F82</f>
        <v>0</v>
      </c>
      <c r="G98" s="136">
        <f>G7-G82</f>
        <v>0</v>
      </c>
      <c r="H98" s="136">
        <f>H7-H82</f>
        <v>0</v>
      </c>
    </row>
    <row r="99" spans="1:8" ht="15" customHeight="1" x14ac:dyDescent="0.35">
      <c r="E99" s="137"/>
      <c r="F99" s="137"/>
      <c r="G99" s="137"/>
      <c r="H99" s="137"/>
    </row>
  </sheetData>
  <mergeCells count="1">
    <mergeCell ref="A2:H2"/>
  </mergeCells>
  <pageMargins left="0.7" right="0.7" top="0.75" bottom="0.75" header="0.3" footer="0.3"/>
  <headerFooter>
    <oddFooter>&amp;L_x000D_&amp;1#&amp;"Calibri"&amp;10&amp;K000000 Interné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51"/>
  </sheetPr>
  <dimension ref="A1:M95"/>
  <sheetViews>
    <sheetView zoomScale="90" zoomScaleNormal="90" workbookViewId="0">
      <selection activeCell="M20" sqref="M20"/>
    </sheetView>
  </sheetViews>
  <sheetFormatPr defaultRowHeight="15" customHeight="1" x14ac:dyDescent="0.35"/>
  <cols>
    <col min="1" max="3" width="9.1796875" style="1"/>
    <col min="4" max="4" width="15.54296875" style="1" customWidth="1"/>
    <col min="5" max="6" width="10.26953125" customWidth="1"/>
    <col min="7" max="8" width="10.1796875" customWidth="1"/>
    <col min="260" max="260" width="10.7265625" customWidth="1"/>
    <col min="261" max="262" width="10.26953125" customWidth="1"/>
    <col min="263" max="264" width="10.1796875" customWidth="1"/>
    <col min="516" max="516" width="10.7265625" customWidth="1"/>
    <col min="517" max="518" width="10.26953125" customWidth="1"/>
    <col min="519" max="520" width="10.1796875" customWidth="1"/>
    <col min="772" max="772" width="10.7265625" customWidth="1"/>
    <col min="773" max="774" width="10.26953125" customWidth="1"/>
    <col min="775" max="776" width="10.1796875" customWidth="1"/>
    <col min="1028" max="1028" width="10.7265625" customWidth="1"/>
    <col min="1029" max="1030" width="10.26953125" customWidth="1"/>
    <col min="1031" max="1032" width="10.1796875" customWidth="1"/>
    <col min="1284" max="1284" width="10.7265625" customWidth="1"/>
    <col min="1285" max="1286" width="10.26953125" customWidth="1"/>
    <col min="1287" max="1288" width="10.1796875" customWidth="1"/>
    <col min="1540" max="1540" width="10.7265625" customWidth="1"/>
    <col min="1541" max="1542" width="10.26953125" customWidth="1"/>
    <col min="1543" max="1544" width="10.1796875" customWidth="1"/>
    <col min="1796" max="1796" width="10.7265625" customWidth="1"/>
    <col min="1797" max="1798" width="10.26953125" customWidth="1"/>
    <col min="1799" max="1800" width="10.1796875" customWidth="1"/>
    <col min="2052" max="2052" width="10.7265625" customWidth="1"/>
    <col min="2053" max="2054" width="10.26953125" customWidth="1"/>
    <col min="2055" max="2056" width="10.1796875" customWidth="1"/>
    <col min="2308" max="2308" width="10.7265625" customWidth="1"/>
    <col min="2309" max="2310" width="10.26953125" customWidth="1"/>
    <col min="2311" max="2312" width="10.1796875" customWidth="1"/>
    <col min="2564" max="2564" width="10.7265625" customWidth="1"/>
    <col min="2565" max="2566" width="10.26953125" customWidth="1"/>
    <col min="2567" max="2568" width="10.1796875" customWidth="1"/>
    <col min="2820" max="2820" width="10.7265625" customWidth="1"/>
    <col min="2821" max="2822" width="10.26953125" customWidth="1"/>
    <col min="2823" max="2824" width="10.1796875" customWidth="1"/>
    <col min="3076" max="3076" width="10.7265625" customWidth="1"/>
    <col min="3077" max="3078" width="10.26953125" customWidth="1"/>
    <col min="3079" max="3080" width="10.1796875" customWidth="1"/>
    <col min="3332" max="3332" width="10.7265625" customWidth="1"/>
    <col min="3333" max="3334" width="10.26953125" customWidth="1"/>
    <col min="3335" max="3336" width="10.1796875" customWidth="1"/>
    <col min="3588" max="3588" width="10.7265625" customWidth="1"/>
    <col min="3589" max="3590" width="10.26953125" customWidth="1"/>
    <col min="3591" max="3592" width="10.1796875" customWidth="1"/>
    <col min="3844" max="3844" width="10.7265625" customWidth="1"/>
    <col min="3845" max="3846" width="10.26953125" customWidth="1"/>
    <col min="3847" max="3848" width="10.1796875" customWidth="1"/>
    <col min="4100" max="4100" width="10.7265625" customWidth="1"/>
    <col min="4101" max="4102" width="10.26953125" customWidth="1"/>
    <col min="4103" max="4104" width="10.1796875" customWidth="1"/>
    <col min="4356" max="4356" width="10.7265625" customWidth="1"/>
    <col min="4357" max="4358" width="10.26953125" customWidth="1"/>
    <col min="4359" max="4360" width="10.1796875" customWidth="1"/>
    <col min="4612" max="4612" width="10.7265625" customWidth="1"/>
    <col min="4613" max="4614" width="10.26953125" customWidth="1"/>
    <col min="4615" max="4616" width="10.1796875" customWidth="1"/>
    <col min="4868" max="4868" width="10.7265625" customWidth="1"/>
    <col min="4869" max="4870" width="10.26953125" customWidth="1"/>
    <col min="4871" max="4872" width="10.1796875" customWidth="1"/>
    <col min="5124" max="5124" width="10.7265625" customWidth="1"/>
    <col min="5125" max="5126" width="10.26953125" customWidth="1"/>
    <col min="5127" max="5128" width="10.1796875" customWidth="1"/>
    <col min="5380" max="5380" width="10.7265625" customWidth="1"/>
    <col min="5381" max="5382" width="10.26953125" customWidth="1"/>
    <col min="5383" max="5384" width="10.1796875" customWidth="1"/>
    <col min="5636" max="5636" width="10.7265625" customWidth="1"/>
    <col min="5637" max="5638" width="10.26953125" customWidth="1"/>
    <col min="5639" max="5640" width="10.1796875" customWidth="1"/>
    <col min="5892" max="5892" width="10.7265625" customWidth="1"/>
    <col min="5893" max="5894" width="10.26953125" customWidth="1"/>
    <col min="5895" max="5896" width="10.1796875" customWidth="1"/>
    <col min="6148" max="6148" width="10.7265625" customWidth="1"/>
    <col min="6149" max="6150" width="10.26953125" customWidth="1"/>
    <col min="6151" max="6152" width="10.1796875" customWidth="1"/>
    <col min="6404" max="6404" width="10.7265625" customWidth="1"/>
    <col min="6405" max="6406" width="10.26953125" customWidth="1"/>
    <col min="6407" max="6408" width="10.1796875" customWidth="1"/>
    <col min="6660" max="6660" width="10.7265625" customWidth="1"/>
    <col min="6661" max="6662" width="10.26953125" customWidth="1"/>
    <col min="6663" max="6664" width="10.1796875" customWidth="1"/>
    <col min="6916" max="6916" width="10.7265625" customWidth="1"/>
    <col min="6917" max="6918" width="10.26953125" customWidth="1"/>
    <col min="6919" max="6920" width="10.1796875" customWidth="1"/>
    <col min="7172" max="7172" width="10.7265625" customWidth="1"/>
    <col min="7173" max="7174" width="10.26953125" customWidth="1"/>
    <col min="7175" max="7176" width="10.1796875" customWidth="1"/>
    <col min="7428" max="7428" width="10.7265625" customWidth="1"/>
    <col min="7429" max="7430" width="10.26953125" customWidth="1"/>
    <col min="7431" max="7432" width="10.1796875" customWidth="1"/>
    <col min="7684" max="7684" width="10.7265625" customWidth="1"/>
    <col min="7685" max="7686" width="10.26953125" customWidth="1"/>
    <col min="7687" max="7688" width="10.1796875" customWidth="1"/>
    <col min="7940" max="7940" width="10.7265625" customWidth="1"/>
    <col min="7941" max="7942" width="10.26953125" customWidth="1"/>
    <col min="7943" max="7944" width="10.1796875" customWidth="1"/>
    <col min="8196" max="8196" width="10.7265625" customWidth="1"/>
    <col min="8197" max="8198" width="10.26953125" customWidth="1"/>
    <col min="8199" max="8200" width="10.1796875" customWidth="1"/>
    <col min="8452" max="8452" width="10.7265625" customWidth="1"/>
    <col min="8453" max="8454" width="10.26953125" customWidth="1"/>
    <col min="8455" max="8456" width="10.1796875" customWidth="1"/>
    <col min="8708" max="8708" width="10.7265625" customWidth="1"/>
    <col min="8709" max="8710" width="10.26953125" customWidth="1"/>
    <col min="8711" max="8712" width="10.1796875" customWidth="1"/>
    <col min="8964" max="8964" width="10.7265625" customWidth="1"/>
    <col min="8965" max="8966" width="10.26953125" customWidth="1"/>
    <col min="8967" max="8968" width="10.1796875" customWidth="1"/>
    <col min="9220" max="9220" width="10.7265625" customWidth="1"/>
    <col min="9221" max="9222" width="10.26953125" customWidth="1"/>
    <col min="9223" max="9224" width="10.1796875" customWidth="1"/>
    <col min="9476" max="9476" width="10.7265625" customWidth="1"/>
    <col min="9477" max="9478" width="10.26953125" customWidth="1"/>
    <col min="9479" max="9480" width="10.1796875" customWidth="1"/>
    <col min="9732" max="9732" width="10.7265625" customWidth="1"/>
    <col min="9733" max="9734" width="10.26953125" customWidth="1"/>
    <col min="9735" max="9736" width="10.1796875" customWidth="1"/>
    <col min="9988" max="9988" width="10.7265625" customWidth="1"/>
    <col min="9989" max="9990" width="10.26953125" customWidth="1"/>
    <col min="9991" max="9992" width="10.1796875" customWidth="1"/>
    <col min="10244" max="10244" width="10.7265625" customWidth="1"/>
    <col min="10245" max="10246" width="10.26953125" customWidth="1"/>
    <col min="10247" max="10248" width="10.1796875" customWidth="1"/>
    <col min="10500" max="10500" width="10.7265625" customWidth="1"/>
    <col min="10501" max="10502" width="10.26953125" customWidth="1"/>
    <col min="10503" max="10504" width="10.1796875" customWidth="1"/>
    <col min="10756" max="10756" width="10.7265625" customWidth="1"/>
    <col min="10757" max="10758" width="10.26953125" customWidth="1"/>
    <col min="10759" max="10760" width="10.1796875" customWidth="1"/>
    <col min="11012" max="11012" width="10.7265625" customWidth="1"/>
    <col min="11013" max="11014" width="10.26953125" customWidth="1"/>
    <col min="11015" max="11016" width="10.1796875" customWidth="1"/>
    <col min="11268" max="11268" width="10.7265625" customWidth="1"/>
    <col min="11269" max="11270" width="10.26953125" customWidth="1"/>
    <col min="11271" max="11272" width="10.1796875" customWidth="1"/>
    <col min="11524" max="11524" width="10.7265625" customWidth="1"/>
    <col min="11525" max="11526" width="10.26953125" customWidth="1"/>
    <col min="11527" max="11528" width="10.1796875" customWidth="1"/>
    <col min="11780" max="11780" width="10.7265625" customWidth="1"/>
    <col min="11781" max="11782" width="10.26953125" customWidth="1"/>
    <col min="11783" max="11784" width="10.1796875" customWidth="1"/>
    <col min="12036" max="12036" width="10.7265625" customWidth="1"/>
    <col min="12037" max="12038" width="10.26953125" customWidth="1"/>
    <col min="12039" max="12040" width="10.1796875" customWidth="1"/>
    <col min="12292" max="12292" width="10.7265625" customWidth="1"/>
    <col min="12293" max="12294" width="10.26953125" customWidth="1"/>
    <col min="12295" max="12296" width="10.1796875" customWidth="1"/>
    <col min="12548" max="12548" width="10.7265625" customWidth="1"/>
    <col min="12549" max="12550" width="10.26953125" customWidth="1"/>
    <col min="12551" max="12552" width="10.1796875" customWidth="1"/>
    <col min="12804" max="12804" width="10.7265625" customWidth="1"/>
    <col min="12805" max="12806" width="10.26953125" customWidth="1"/>
    <col min="12807" max="12808" width="10.1796875" customWidth="1"/>
    <col min="13060" max="13060" width="10.7265625" customWidth="1"/>
    <col min="13061" max="13062" width="10.26953125" customWidth="1"/>
    <col min="13063" max="13064" width="10.1796875" customWidth="1"/>
    <col min="13316" max="13316" width="10.7265625" customWidth="1"/>
    <col min="13317" max="13318" width="10.26953125" customWidth="1"/>
    <col min="13319" max="13320" width="10.1796875" customWidth="1"/>
    <col min="13572" max="13572" width="10.7265625" customWidth="1"/>
    <col min="13573" max="13574" width="10.26953125" customWidth="1"/>
    <col min="13575" max="13576" width="10.1796875" customWidth="1"/>
    <col min="13828" max="13828" width="10.7265625" customWidth="1"/>
    <col min="13829" max="13830" width="10.26953125" customWidth="1"/>
    <col min="13831" max="13832" width="10.1796875" customWidth="1"/>
    <col min="14084" max="14084" width="10.7265625" customWidth="1"/>
    <col min="14085" max="14086" width="10.26953125" customWidth="1"/>
    <col min="14087" max="14088" width="10.1796875" customWidth="1"/>
    <col min="14340" max="14340" width="10.7265625" customWidth="1"/>
    <col min="14341" max="14342" width="10.26953125" customWidth="1"/>
    <col min="14343" max="14344" width="10.1796875" customWidth="1"/>
    <col min="14596" max="14596" width="10.7265625" customWidth="1"/>
    <col min="14597" max="14598" width="10.26953125" customWidth="1"/>
    <col min="14599" max="14600" width="10.1796875" customWidth="1"/>
    <col min="14852" max="14852" width="10.7265625" customWidth="1"/>
    <col min="14853" max="14854" width="10.26953125" customWidth="1"/>
    <col min="14855" max="14856" width="10.1796875" customWidth="1"/>
    <col min="15108" max="15108" width="10.7265625" customWidth="1"/>
    <col min="15109" max="15110" width="10.26953125" customWidth="1"/>
    <col min="15111" max="15112" width="10.1796875" customWidth="1"/>
    <col min="15364" max="15364" width="10.7265625" customWidth="1"/>
    <col min="15365" max="15366" width="10.26953125" customWidth="1"/>
    <col min="15367" max="15368" width="10.1796875" customWidth="1"/>
    <col min="15620" max="15620" width="10.7265625" customWidth="1"/>
    <col min="15621" max="15622" width="10.26953125" customWidth="1"/>
    <col min="15623" max="15624" width="10.1796875" customWidth="1"/>
    <col min="15876" max="15876" width="10.7265625" customWidth="1"/>
    <col min="15877" max="15878" width="10.26953125" customWidth="1"/>
    <col min="15879" max="15880" width="10.1796875" customWidth="1"/>
    <col min="16132" max="16132" width="10.7265625" customWidth="1"/>
    <col min="16133" max="16134" width="10.26953125" customWidth="1"/>
    <col min="16135" max="16136" width="10.1796875" customWidth="1"/>
  </cols>
  <sheetData>
    <row r="1" spans="1:13" s="3" customFormat="1" ht="11.25" customHeight="1" x14ac:dyDescent="0.2">
      <c r="A1" s="2"/>
      <c r="B1" s="2"/>
      <c r="C1" s="2"/>
      <c r="D1" s="2"/>
    </row>
    <row r="2" spans="1:13" s="5" customFormat="1" ht="15" customHeight="1" x14ac:dyDescent="0.3">
      <c r="A2" s="167" t="s">
        <v>0</v>
      </c>
      <c r="B2" s="167"/>
      <c r="C2" s="167"/>
      <c r="D2" s="167"/>
      <c r="E2" s="167"/>
      <c r="F2" s="167"/>
      <c r="G2" s="167"/>
      <c r="H2" s="167"/>
    </row>
    <row r="3" spans="1:13" s="3" customFormat="1" ht="12" customHeight="1" thickBot="1" x14ac:dyDescent="0.25">
      <c r="A3" s="7"/>
      <c r="B3" s="8"/>
      <c r="C3" s="9"/>
      <c r="D3" s="9"/>
      <c r="H3" s="10" t="s">
        <v>1</v>
      </c>
    </row>
    <row r="4" spans="1:13" s="3" customFormat="1" ht="11.25" customHeight="1" x14ac:dyDescent="0.25">
      <c r="A4" s="11"/>
      <c r="B4" s="12"/>
      <c r="C4" s="12"/>
      <c r="D4" s="12"/>
      <c r="E4" s="162" t="s">
        <v>2</v>
      </c>
      <c r="F4" s="14" t="s">
        <v>3</v>
      </c>
      <c r="G4" s="14" t="s">
        <v>4</v>
      </c>
      <c r="H4" s="15" t="s">
        <v>5</v>
      </c>
    </row>
    <row r="5" spans="1:13" s="3" customFormat="1" ht="12" customHeight="1" thickBot="1" x14ac:dyDescent="0.3">
      <c r="A5" s="17" t="s">
        <v>6</v>
      </c>
      <c r="B5" s="18"/>
      <c r="C5" s="18"/>
      <c r="D5" s="18"/>
      <c r="E5" s="163">
        <v>2007</v>
      </c>
      <c r="F5" s="20">
        <v>2007</v>
      </c>
      <c r="G5" s="20">
        <v>2007</v>
      </c>
      <c r="H5" s="21">
        <v>2007</v>
      </c>
    </row>
    <row r="6" spans="1:13" s="3" customFormat="1" ht="11.25" customHeight="1" x14ac:dyDescent="0.2">
      <c r="A6" s="11"/>
      <c r="B6" s="12"/>
      <c r="C6" s="12"/>
      <c r="D6" s="12"/>
      <c r="E6" s="164"/>
      <c r="F6" s="67"/>
      <c r="G6" s="67"/>
      <c r="H6" s="165"/>
      <c r="J6" s="161"/>
    </row>
    <row r="7" spans="1:13" s="3" customFormat="1" ht="11.25" customHeight="1" x14ac:dyDescent="0.25">
      <c r="A7" s="26" t="s">
        <v>7</v>
      </c>
      <c r="B7" s="27"/>
      <c r="C7" s="27"/>
      <c r="D7" s="28"/>
      <c r="E7" s="29">
        <f>SUM(E11,E26)</f>
        <v>17218943.129439689</v>
      </c>
      <c r="F7" s="30">
        <f>SUM(F11,F26)</f>
        <v>19139859.837449383</v>
      </c>
      <c r="G7" s="30">
        <f>SUM(G11,G26)</f>
        <v>19167645.764366426</v>
      </c>
      <c r="H7" s="31">
        <f>SUM(H11,H26)</f>
        <v>19189727.698068112</v>
      </c>
      <c r="J7" s="166"/>
      <c r="K7" s="166"/>
      <c r="L7" s="166"/>
      <c r="M7" s="166"/>
    </row>
    <row r="8" spans="1:13" s="3" customFormat="1" ht="11.25" customHeight="1" x14ac:dyDescent="0.2">
      <c r="A8" s="32" t="s">
        <v>8</v>
      </c>
      <c r="B8" s="27"/>
      <c r="C8" s="27"/>
      <c r="D8" s="27"/>
      <c r="E8" s="33" t="s">
        <v>9</v>
      </c>
      <c r="F8" s="34" t="s">
        <v>9</v>
      </c>
      <c r="G8" s="34" t="s">
        <v>9</v>
      </c>
      <c r="H8" s="35">
        <f>H7/63180691*100</f>
        <v>30.372772748034858</v>
      </c>
      <c r="J8" s="166"/>
      <c r="K8" s="166"/>
      <c r="L8" s="166"/>
      <c r="M8" s="166"/>
    </row>
    <row r="9" spans="1:13" s="3" customFormat="1" ht="12" customHeight="1" thickBot="1" x14ac:dyDescent="0.25">
      <c r="A9" s="32" t="s">
        <v>10</v>
      </c>
      <c r="B9" s="27"/>
      <c r="C9" s="27"/>
      <c r="D9" s="27"/>
      <c r="E9" s="36"/>
      <c r="F9" s="37"/>
      <c r="G9" s="37"/>
      <c r="H9" s="38"/>
      <c r="J9" s="166"/>
      <c r="K9" s="166"/>
      <c r="L9" s="166"/>
      <c r="M9" s="166"/>
    </row>
    <row r="10" spans="1:13" s="3" customFormat="1" ht="11.25" customHeight="1" x14ac:dyDescent="0.25">
      <c r="A10" s="39" t="s">
        <v>11</v>
      </c>
      <c r="B10" s="40"/>
      <c r="C10" s="40"/>
      <c r="D10" s="40"/>
      <c r="E10" s="141"/>
      <c r="F10" s="154"/>
      <c r="G10" s="154"/>
      <c r="H10" s="44"/>
    </row>
    <row r="11" spans="1:13" s="3" customFormat="1" ht="11.25" customHeight="1" x14ac:dyDescent="0.25">
      <c r="A11" s="45" t="s">
        <v>12</v>
      </c>
      <c r="B11" s="46"/>
      <c r="C11" s="46"/>
      <c r="D11" s="47"/>
      <c r="E11" s="48">
        <f>SUM(E13,E19)</f>
        <v>10702455.909098456</v>
      </c>
      <c r="F11" s="49">
        <f>SUM(F13,F19)</f>
        <v>11230323.423720377</v>
      </c>
      <c r="G11" s="49">
        <f>SUM(G13,G19)</f>
        <v>11343152.170792772</v>
      </c>
      <c r="H11" s="50">
        <f>SUM(H13,H19)</f>
        <v>12002320.010356503</v>
      </c>
    </row>
    <row r="12" spans="1:13" s="3" customFormat="1" ht="11.25" customHeight="1" x14ac:dyDescent="0.2">
      <c r="A12" s="32"/>
      <c r="B12" s="27"/>
      <c r="C12" s="27"/>
      <c r="D12" s="27"/>
      <c r="E12" s="51"/>
      <c r="F12" s="52"/>
      <c r="G12" s="52"/>
      <c r="H12" s="53"/>
    </row>
    <row r="13" spans="1:13" s="3" customFormat="1" ht="11.25" customHeight="1" x14ac:dyDescent="0.2">
      <c r="A13" s="54" t="s">
        <v>13</v>
      </c>
      <c r="B13" s="55"/>
      <c r="C13" s="55"/>
      <c r="D13" s="56"/>
      <c r="E13" s="57">
        <f>SUM(E14:E17)</f>
        <v>98242.162384651485</v>
      </c>
      <c r="F13" s="58">
        <f>SUM(F14:F17)</f>
        <v>135120.6062537347</v>
      </c>
      <c r="G13" s="58">
        <f>SUM(G14:G17)</f>
        <v>148398.17380335962</v>
      </c>
      <c r="H13" s="59">
        <f>SUM(H14:H17)</f>
        <v>176527.44831706828</v>
      </c>
    </row>
    <row r="14" spans="1:13" s="3" customFormat="1" ht="11.25" customHeight="1" x14ac:dyDescent="0.2">
      <c r="A14" s="60" t="s">
        <v>14</v>
      </c>
      <c r="B14" s="46"/>
      <c r="C14" s="46"/>
      <c r="D14" s="55"/>
      <c r="E14" s="57">
        <v>66520.613423620787</v>
      </c>
      <c r="F14" s="58">
        <v>100179.24716191994</v>
      </c>
      <c r="G14" s="58">
        <v>110867.68903936799</v>
      </c>
      <c r="H14" s="59">
        <v>116908.98227444731</v>
      </c>
    </row>
    <row r="15" spans="1:13" s="3" customFormat="1" ht="11.25" customHeight="1" x14ac:dyDescent="0.2">
      <c r="A15" s="60" t="s">
        <v>15</v>
      </c>
      <c r="B15" s="61"/>
      <c r="C15" s="46"/>
      <c r="D15" s="55"/>
      <c r="E15" s="57">
        <v>0</v>
      </c>
      <c r="F15" s="58">
        <v>0</v>
      </c>
      <c r="G15" s="58">
        <v>0</v>
      </c>
      <c r="H15" s="59">
        <v>33.19391887406227</v>
      </c>
    </row>
    <row r="16" spans="1:13" s="3" customFormat="1" ht="11.25" customHeight="1" x14ac:dyDescent="0.2">
      <c r="A16" s="60" t="s">
        <v>16</v>
      </c>
      <c r="B16" s="46"/>
      <c r="C16" s="46"/>
      <c r="D16" s="55"/>
      <c r="E16" s="57">
        <v>29724.659098453158</v>
      </c>
      <c r="F16" s="58">
        <v>32479.754365000324</v>
      </c>
      <c r="G16" s="58">
        <v>35832.340171280623</v>
      </c>
      <c r="H16" s="59">
        <v>40565.156608909245</v>
      </c>
    </row>
    <row r="17" spans="1:8" s="3" customFormat="1" ht="11.25" customHeight="1" x14ac:dyDescent="0.2">
      <c r="A17" s="62" t="s">
        <v>17</v>
      </c>
      <c r="B17" s="55"/>
      <c r="C17" s="55"/>
      <c r="D17" s="56"/>
      <c r="E17" s="51">
        <v>1996.8898625775546</v>
      </c>
      <c r="F17" s="52">
        <v>2461.6047268144262</v>
      </c>
      <c r="G17" s="52">
        <v>1698.1445927109942</v>
      </c>
      <c r="H17" s="53">
        <v>19020.115514837682</v>
      </c>
    </row>
    <row r="18" spans="1:8" s="3" customFormat="1" ht="11.25" customHeight="1" x14ac:dyDescent="0.2">
      <c r="A18" s="32"/>
      <c r="B18" s="27"/>
      <c r="C18" s="27"/>
      <c r="D18" s="27"/>
      <c r="E18" s="51"/>
      <c r="F18" s="52"/>
      <c r="G18" s="52"/>
      <c r="H18" s="53"/>
    </row>
    <row r="19" spans="1:8" s="3" customFormat="1" ht="11.25" customHeight="1" x14ac:dyDescent="0.2">
      <c r="A19" s="54" t="s">
        <v>18</v>
      </c>
      <c r="B19" s="55"/>
      <c r="C19" s="55"/>
      <c r="D19" s="56"/>
      <c r="E19" s="57">
        <f>SUM(E20:E24)</f>
        <v>10604213.746713804</v>
      </c>
      <c r="F19" s="58">
        <f>SUM(F20:F24)</f>
        <v>11095202.817466643</v>
      </c>
      <c r="G19" s="58">
        <f>SUM(G20:G24)</f>
        <v>11194753.996989412</v>
      </c>
      <c r="H19" s="59">
        <f>SUM(H20:H24)</f>
        <v>11825792.562039435</v>
      </c>
    </row>
    <row r="20" spans="1:8" s="3" customFormat="1" ht="11.25" customHeight="1" x14ac:dyDescent="0.2">
      <c r="A20" s="60" t="s">
        <v>14</v>
      </c>
      <c r="B20" s="46"/>
      <c r="C20" s="46"/>
      <c r="D20" s="56"/>
      <c r="E20" s="57">
        <v>0</v>
      </c>
      <c r="F20" s="58">
        <v>0</v>
      </c>
      <c r="G20" s="58">
        <v>0</v>
      </c>
      <c r="H20" s="59">
        <v>0</v>
      </c>
    </row>
    <row r="21" spans="1:8" s="3" customFormat="1" ht="11.25" customHeight="1" x14ac:dyDescent="0.2">
      <c r="A21" s="60" t="s">
        <v>15</v>
      </c>
      <c r="B21" s="46"/>
      <c r="C21" s="46"/>
      <c r="D21" s="56"/>
      <c r="E21" s="57">
        <v>8949909.4801832307</v>
      </c>
      <c r="F21" s="58">
        <v>9549294.9279691968</v>
      </c>
      <c r="G21" s="58">
        <v>9574823.9062603731</v>
      </c>
      <c r="H21" s="59">
        <v>10178657.339175463</v>
      </c>
    </row>
    <row r="22" spans="1:8" s="3" customFormat="1" ht="11.25" customHeight="1" x14ac:dyDescent="0.2">
      <c r="A22" s="60" t="s">
        <v>16</v>
      </c>
      <c r="B22" s="46"/>
      <c r="C22" s="46"/>
      <c r="D22" s="55"/>
      <c r="E22" s="57">
        <v>1419148.827706964</v>
      </c>
      <c r="F22" s="58">
        <v>1319668.1132244573</v>
      </c>
      <c r="G22" s="58">
        <v>1397620.9777102834</v>
      </c>
      <c r="H22" s="59">
        <v>1454337.3074420767</v>
      </c>
    </row>
    <row r="23" spans="1:8" s="3" customFormat="1" ht="11.25" customHeight="1" x14ac:dyDescent="0.2">
      <c r="A23" s="62" t="s">
        <v>17</v>
      </c>
      <c r="B23" s="55"/>
      <c r="C23" s="55"/>
      <c r="D23" s="56"/>
      <c r="E23" s="57">
        <v>78579.723494655802</v>
      </c>
      <c r="F23" s="58">
        <v>79124.327823142827</v>
      </c>
      <c r="G23" s="58">
        <v>77849.178078838508</v>
      </c>
      <c r="H23" s="59">
        <v>61515.966274978411</v>
      </c>
    </row>
    <row r="24" spans="1:8" s="3" customFormat="1" ht="11.25" customHeight="1" x14ac:dyDescent="0.2">
      <c r="A24" s="62" t="s">
        <v>19</v>
      </c>
      <c r="B24" s="55"/>
      <c r="C24" s="55"/>
      <c r="D24" s="56"/>
      <c r="E24" s="51">
        <v>156575.71532895174</v>
      </c>
      <c r="F24" s="52">
        <v>147115.448449844</v>
      </c>
      <c r="G24" s="52">
        <v>144459.93493991901</v>
      </c>
      <c r="H24" s="53">
        <v>131281.94914691627</v>
      </c>
    </row>
    <row r="25" spans="1:8" s="3" customFormat="1" ht="11.25" customHeight="1" x14ac:dyDescent="0.2">
      <c r="A25" s="32"/>
      <c r="B25" s="27"/>
      <c r="C25" s="27"/>
      <c r="D25" s="27"/>
      <c r="E25" s="36"/>
      <c r="F25" s="37"/>
      <c r="G25" s="37"/>
      <c r="H25" s="38"/>
    </row>
    <row r="26" spans="1:8" s="3" customFormat="1" ht="11.25" customHeight="1" x14ac:dyDescent="0.25">
      <c r="A26" s="45" t="s">
        <v>20</v>
      </c>
      <c r="B26" s="46"/>
      <c r="C26" s="46"/>
      <c r="D26" s="47"/>
      <c r="E26" s="48">
        <f>SUM(E28,E34)</f>
        <v>6516487.2203412326</v>
      </c>
      <c r="F26" s="49">
        <f>SUM(F28,F34)</f>
        <v>7909536.4137290055</v>
      </c>
      <c r="G26" s="49">
        <f>SUM(G28,G34)</f>
        <v>7824493.5935736559</v>
      </c>
      <c r="H26" s="50">
        <f>SUM(H28,H34)</f>
        <v>7187407.6877116114</v>
      </c>
    </row>
    <row r="27" spans="1:8" s="3" customFormat="1" ht="11.25" customHeight="1" x14ac:dyDescent="0.2">
      <c r="A27" s="32"/>
      <c r="B27" s="27"/>
      <c r="C27" s="27"/>
      <c r="D27" s="27"/>
      <c r="E27" s="51"/>
      <c r="F27" s="52"/>
      <c r="G27" s="52"/>
      <c r="H27" s="53"/>
    </row>
    <row r="28" spans="1:8" s="3" customFormat="1" ht="11.25" customHeight="1" x14ac:dyDescent="0.2">
      <c r="A28" s="54" t="s">
        <v>21</v>
      </c>
      <c r="B28" s="55"/>
      <c r="C28" s="55"/>
      <c r="D28" s="56"/>
      <c r="E28" s="57">
        <f>SUM(E29:E32)</f>
        <v>0</v>
      </c>
      <c r="F28" s="58">
        <f>SUM(F29:F32)</f>
        <v>0</v>
      </c>
      <c r="G28" s="58">
        <f>SUM(G29:G32)</f>
        <v>0</v>
      </c>
      <c r="H28" s="59">
        <f>SUM(H29:H32)</f>
        <v>0</v>
      </c>
    </row>
    <row r="29" spans="1:8" s="3" customFormat="1" ht="11.25" customHeight="1" x14ac:dyDescent="0.2">
      <c r="A29" s="60" t="s">
        <v>14</v>
      </c>
      <c r="B29" s="46"/>
      <c r="C29" s="46"/>
      <c r="D29" s="56"/>
      <c r="E29" s="57">
        <v>0</v>
      </c>
      <c r="F29" s="58">
        <v>0</v>
      </c>
      <c r="G29" s="58">
        <v>0</v>
      </c>
      <c r="H29" s="59">
        <v>0</v>
      </c>
    </row>
    <row r="30" spans="1:8" s="3" customFormat="1" ht="11.25" customHeight="1" x14ac:dyDescent="0.2">
      <c r="A30" s="60" t="s">
        <v>15</v>
      </c>
      <c r="B30" s="61"/>
      <c r="C30" s="46"/>
      <c r="D30" s="56"/>
      <c r="E30" s="57">
        <v>0</v>
      </c>
      <c r="F30" s="58">
        <v>0</v>
      </c>
      <c r="G30" s="58">
        <v>0</v>
      </c>
      <c r="H30" s="59">
        <v>0</v>
      </c>
    </row>
    <row r="31" spans="1:8" s="3" customFormat="1" ht="11.25" customHeight="1" x14ac:dyDescent="0.2">
      <c r="A31" s="60" t="s">
        <v>16</v>
      </c>
      <c r="B31" s="46"/>
      <c r="C31" s="46"/>
      <c r="D31" s="55"/>
      <c r="E31" s="57">
        <v>0</v>
      </c>
      <c r="F31" s="58">
        <v>0</v>
      </c>
      <c r="G31" s="58">
        <v>0</v>
      </c>
      <c r="H31" s="59">
        <v>0</v>
      </c>
    </row>
    <row r="32" spans="1:8" s="3" customFormat="1" ht="11.25" customHeight="1" x14ac:dyDescent="0.2">
      <c r="A32" s="62" t="s">
        <v>17</v>
      </c>
      <c r="B32" s="55"/>
      <c r="C32" s="55"/>
      <c r="D32" s="56"/>
      <c r="E32" s="57">
        <v>0</v>
      </c>
      <c r="F32" s="58">
        <v>0</v>
      </c>
      <c r="G32" s="58">
        <v>0</v>
      </c>
      <c r="H32" s="59">
        <v>0</v>
      </c>
    </row>
    <row r="33" spans="1:8" s="3" customFormat="1" ht="11.25" customHeight="1" x14ac:dyDescent="0.2">
      <c r="A33" s="32"/>
      <c r="B33" s="27"/>
      <c r="C33" s="27"/>
      <c r="D33" s="27"/>
      <c r="E33" s="51"/>
      <c r="F33" s="52"/>
      <c r="G33" s="52"/>
      <c r="H33" s="53"/>
    </row>
    <row r="34" spans="1:8" s="3" customFormat="1" ht="11.25" customHeight="1" x14ac:dyDescent="0.2">
      <c r="A34" s="54" t="s">
        <v>22</v>
      </c>
      <c r="B34" s="55"/>
      <c r="C34" s="55"/>
      <c r="D34" s="56"/>
      <c r="E34" s="57">
        <f>SUM(E35:E39)</f>
        <v>6516487.2203412326</v>
      </c>
      <c r="F34" s="58">
        <f>SUM(F35:F39)</f>
        <v>7909536.4137290055</v>
      </c>
      <c r="G34" s="58">
        <f>SUM(G35:G39)</f>
        <v>7824493.5935736559</v>
      </c>
      <c r="H34" s="59">
        <f>SUM(H35:H39)</f>
        <v>7187407.6877116114</v>
      </c>
    </row>
    <row r="35" spans="1:8" s="3" customFormat="1" ht="11.25" customHeight="1" x14ac:dyDescent="0.2">
      <c r="A35" s="60" t="s">
        <v>14</v>
      </c>
      <c r="B35" s="46"/>
      <c r="C35" s="46"/>
      <c r="D35" s="56"/>
      <c r="E35" s="57">
        <v>0</v>
      </c>
      <c r="F35" s="58">
        <v>0</v>
      </c>
      <c r="G35" s="58">
        <v>0</v>
      </c>
      <c r="H35" s="59">
        <v>0</v>
      </c>
    </row>
    <row r="36" spans="1:8" s="3" customFormat="1" ht="11.25" customHeight="1" x14ac:dyDescent="0.2">
      <c r="A36" s="60" t="s">
        <v>15</v>
      </c>
      <c r="B36" s="46"/>
      <c r="C36" s="46"/>
      <c r="D36" s="56"/>
      <c r="E36" s="57">
        <v>5120560.3133505937</v>
      </c>
      <c r="F36" s="58">
        <v>6658600.5443802699</v>
      </c>
      <c r="G36" s="58">
        <v>6591880.7674434036</v>
      </c>
      <c r="H36" s="59">
        <v>5956615.5480316002</v>
      </c>
    </row>
    <row r="37" spans="1:8" s="3" customFormat="1" ht="11.25" customHeight="1" x14ac:dyDescent="0.2">
      <c r="A37" s="60" t="s">
        <v>16</v>
      </c>
      <c r="B37" s="46"/>
      <c r="C37" s="46"/>
      <c r="D37" s="55"/>
      <c r="E37" s="57">
        <v>1302396.6009427072</v>
      </c>
      <c r="F37" s="58">
        <v>1153389.0991170418</v>
      </c>
      <c r="G37" s="58">
        <v>1131049.5917147978</v>
      </c>
      <c r="H37" s="59">
        <v>1125273.849830711</v>
      </c>
    </row>
    <row r="38" spans="1:8" s="3" customFormat="1" ht="11.25" customHeight="1" x14ac:dyDescent="0.2">
      <c r="A38" s="62" t="s">
        <v>17</v>
      </c>
      <c r="B38" s="55"/>
      <c r="C38" s="55"/>
      <c r="D38" s="56"/>
      <c r="E38" s="57">
        <v>93530.306047932012</v>
      </c>
      <c r="F38" s="58">
        <v>97546.770231693547</v>
      </c>
      <c r="G38" s="58">
        <v>101563.23441545508</v>
      </c>
      <c r="H38" s="59">
        <v>105518.2898492996</v>
      </c>
    </row>
    <row r="39" spans="1:8" s="3" customFormat="1" ht="11.25" customHeight="1" x14ac:dyDescent="0.2">
      <c r="A39" s="62" t="s">
        <v>19</v>
      </c>
      <c r="B39" s="55"/>
      <c r="C39" s="55"/>
      <c r="D39" s="56"/>
      <c r="E39" s="51">
        <v>0</v>
      </c>
      <c r="F39" s="52">
        <v>0</v>
      </c>
      <c r="G39" s="52">
        <v>0</v>
      </c>
      <c r="H39" s="53">
        <v>0</v>
      </c>
    </row>
    <row r="40" spans="1:8" s="3" customFormat="1" ht="11.25" customHeight="1" x14ac:dyDescent="0.2">
      <c r="A40" s="54"/>
      <c r="B40" s="55"/>
      <c r="C40" s="55"/>
      <c r="D40" s="55"/>
      <c r="E40" s="143"/>
      <c r="F40" s="158"/>
      <c r="G40" s="158"/>
      <c r="H40" s="64"/>
    </row>
    <row r="41" spans="1:8" s="3" customFormat="1" ht="11.25" customHeight="1" x14ac:dyDescent="0.25">
      <c r="A41" s="45" t="s">
        <v>23</v>
      </c>
      <c r="B41" s="65"/>
      <c r="C41" s="65"/>
      <c r="D41" s="47"/>
      <c r="E41" s="48">
        <f>SUM(E13,E28)</f>
        <v>98242.162384651485</v>
      </c>
      <c r="F41" s="49">
        <f>SUM(F13,F28)</f>
        <v>135120.6062537347</v>
      </c>
      <c r="G41" s="49">
        <f>SUM(G13,G28)</f>
        <v>148398.17380335962</v>
      </c>
      <c r="H41" s="50">
        <f>SUM(H13,H28)</f>
        <v>176527.44831706828</v>
      </c>
    </row>
    <row r="42" spans="1:8" s="3" customFormat="1" ht="11.25" customHeight="1" x14ac:dyDescent="0.25">
      <c r="A42" s="66" t="s">
        <v>24</v>
      </c>
      <c r="B42" s="28"/>
      <c r="C42" s="28"/>
      <c r="D42" s="67"/>
      <c r="E42" s="57">
        <v>0</v>
      </c>
      <c r="F42" s="58">
        <v>0</v>
      </c>
      <c r="G42" s="58">
        <v>0</v>
      </c>
      <c r="H42" s="59">
        <v>0</v>
      </c>
    </row>
    <row r="43" spans="1:8" s="3" customFormat="1" ht="11.25" customHeight="1" x14ac:dyDescent="0.25">
      <c r="A43" s="68"/>
      <c r="B43" s="69"/>
      <c r="C43" s="69"/>
      <c r="D43" s="70"/>
      <c r="E43" s="71"/>
      <c r="F43" s="72"/>
      <c r="G43" s="72"/>
      <c r="H43" s="73"/>
    </row>
    <row r="44" spans="1:8" s="3" customFormat="1" ht="12" customHeight="1" thickBot="1" x14ac:dyDescent="0.3">
      <c r="A44" s="17" t="s">
        <v>25</v>
      </c>
      <c r="B44" s="18"/>
      <c r="C44" s="18"/>
      <c r="D44" s="74"/>
      <c r="E44" s="75">
        <f>SUM(E19,E34)</f>
        <v>17120700.967055038</v>
      </c>
      <c r="F44" s="76">
        <f>SUM(F19,F34)</f>
        <v>19004739.231195647</v>
      </c>
      <c r="G44" s="76">
        <f>SUM(G19,G34)</f>
        <v>19019247.590563066</v>
      </c>
      <c r="H44" s="77">
        <f>SUM(H19,H34)</f>
        <v>19013200.249751046</v>
      </c>
    </row>
    <row r="45" spans="1:8" s="3" customFormat="1" ht="11.25" customHeight="1" x14ac:dyDescent="0.25">
      <c r="A45" s="45" t="s">
        <v>26</v>
      </c>
      <c r="B45" s="65"/>
      <c r="C45" s="65"/>
      <c r="D45" s="47"/>
      <c r="E45" s="78"/>
      <c r="F45" s="79"/>
      <c r="G45" s="80"/>
      <c r="H45" s="81"/>
    </row>
    <row r="46" spans="1:8" s="3" customFormat="1" ht="11.25" customHeight="1" x14ac:dyDescent="0.25">
      <c r="A46" s="26" t="s">
        <v>27</v>
      </c>
      <c r="B46" s="28"/>
      <c r="C46" s="65" t="s">
        <v>28</v>
      </c>
      <c r="D46" s="67"/>
      <c r="E46" s="48">
        <f>SUM(E47:E48)</f>
        <v>66520.613423620787</v>
      </c>
      <c r="F46" s="49">
        <f>SUM(F47:F48)</f>
        <v>100179.24716191994</v>
      </c>
      <c r="G46" s="49">
        <f>SUM(G47:G48)</f>
        <v>110867.68903936799</v>
      </c>
      <c r="H46" s="50">
        <f>SUM(H47:H48)</f>
        <v>116908.98227444731</v>
      </c>
    </row>
    <row r="47" spans="1:8" s="3" customFormat="1" ht="11.25" customHeight="1" x14ac:dyDescent="0.2">
      <c r="A47" s="54" t="s">
        <v>29</v>
      </c>
      <c r="B47" s="55"/>
      <c r="C47" s="55"/>
      <c r="D47" s="56"/>
      <c r="E47" s="51">
        <f>SUM(E14,E29)</f>
        <v>66520.613423620787</v>
      </c>
      <c r="F47" s="52">
        <f>SUM(F14,F29)</f>
        <v>100179.24716191994</v>
      </c>
      <c r="G47" s="52">
        <f>SUM(G14,G29)</f>
        <v>110867.68903936799</v>
      </c>
      <c r="H47" s="53">
        <f>SUM(H14,H29)</f>
        <v>116908.98227444731</v>
      </c>
    </row>
    <row r="48" spans="1:8" s="3" customFormat="1" ht="11.25" customHeight="1" x14ac:dyDescent="0.2">
      <c r="A48" s="54" t="s">
        <v>30</v>
      </c>
      <c r="B48" s="55"/>
      <c r="C48" s="55"/>
      <c r="D48" s="56"/>
      <c r="E48" s="51">
        <f>SUM(E35,E20)</f>
        <v>0</v>
      </c>
      <c r="F48" s="52">
        <f>SUM(F35,F20)</f>
        <v>0</v>
      </c>
      <c r="G48" s="52">
        <f>SUM(G35,G20)</f>
        <v>0</v>
      </c>
      <c r="H48" s="53">
        <f>SUM(H35,H20)</f>
        <v>0</v>
      </c>
    </row>
    <row r="49" spans="1:8" s="3" customFormat="1" ht="11.25" customHeight="1" x14ac:dyDescent="0.2">
      <c r="A49" s="54" t="s">
        <v>31</v>
      </c>
      <c r="B49" s="55"/>
      <c r="C49" s="55"/>
      <c r="D49" s="56"/>
      <c r="E49" s="51">
        <f>SUM(E14,E20)</f>
        <v>66520.613423620787</v>
      </c>
      <c r="F49" s="52">
        <f>SUM(F14,F20)</f>
        <v>100179.24716191994</v>
      </c>
      <c r="G49" s="52">
        <f>SUM(G14,G20)</f>
        <v>110867.68903936799</v>
      </c>
      <c r="H49" s="53">
        <f>SUM(H14,H20)</f>
        <v>116908.98227444731</v>
      </c>
    </row>
    <row r="50" spans="1:8" s="3" customFormat="1" ht="11.25" customHeight="1" x14ac:dyDescent="0.2">
      <c r="A50" s="54" t="s">
        <v>32</v>
      </c>
      <c r="B50" s="55"/>
      <c r="C50" s="55"/>
      <c r="D50" s="56"/>
      <c r="E50" s="51">
        <f>SUM(E29,E35)</f>
        <v>0</v>
      </c>
      <c r="F50" s="52">
        <f>SUM(F29,F35)</f>
        <v>0</v>
      </c>
      <c r="G50" s="52">
        <f>SUM(G29,G35)</f>
        <v>0</v>
      </c>
      <c r="H50" s="53">
        <f>SUM(H29,H35)</f>
        <v>0</v>
      </c>
    </row>
    <row r="51" spans="1:8" s="3" customFormat="1" ht="11.25" customHeight="1" x14ac:dyDescent="0.25">
      <c r="A51" s="26"/>
      <c r="B51" s="28"/>
      <c r="C51" s="28"/>
      <c r="D51" s="67"/>
      <c r="E51" s="71"/>
      <c r="F51" s="72"/>
      <c r="G51" s="72"/>
      <c r="H51" s="73"/>
    </row>
    <row r="52" spans="1:8" s="3" customFormat="1" ht="11.25" customHeight="1" x14ac:dyDescent="0.25">
      <c r="A52" s="45" t="s">
        <v>33</v>
      </c>
      <c r="B52" s="65"/>
      <c r="C52" s="65" t="s">
        <v>34</v>
      </c>
      <c r="D52" s="47"/>
      <c r="E52" s="48">
        <f>SUM(E53:E54)</f>
        <v>14070469.793533824</v>
      </c>
      <c r="F52" s="49">
        <f>SUM(F53:F54)</f>
        <v>16207895.472349467</v>
      </c>
      <c r="G52" s="49">
        <f>SUM(G53:G54)</f>
        <v>16166704.673703777</v>
      </c>
      <c r="H52" s="50">
        <f>SUM(H53:H54)</f>
        <v>16135306.081125937</v>
      </c>
    </row>
    <row r="53" spans="1:8" s="3" customFormat="1" ht="11.25" customHeight="1" x14ac:dyDescent="0.25">
      <c r="A53" s="54" t="s">
        <v>35</v>
      </c>
      <c r="B53" s="55"/>
      <c r="C53" s="82"/>
      <c r="D53" s="56"/>
      <c r="E53" s="51">
        <f>SUM(E15,E30)</f>
        <v>0</v>
      </c>
      <c r="F53" s="52">
        <f>SUM(F15,F30)</f>
        <v>0</v>
      </c>
      <c r="G53" s="52">
        <f>SUM(G15,G30)</f>
        <v>0</v>
      </c>
      <c r="H53" s="53">
        <f>SUM(H15,H30)</f>
        <v>33.19391887406227</v>
      </c>
    </row>
    <row r="54" spans="1:8" s="3" customFormat="1" ht="11.25" customHeight="1" x14ac:dyDescent="0.25">
      <c r="A54" s="54" t="s">
        <v>36</v>
      </c>
      <c r="B54" s="55"/>
      <c r="C54" s="82"/>
      <c r="D54" s="56"/>
      <c r="E54" s="51">
        <f>SUM(E21,E36)</f>
        <v>14070469.793533824</v>
      </c>
      <c r="F54" s="52">
        <f>SUM(F21,F36)</f>
        <v>16207895.472349467</v>
      </c>
      <c r="G54" s="52">
        <f>SUM(G21,G36)</f>
        <v>16166704.673703777</v>
      </c>
      <c r="H54" s="53">
        <f>SUM(H21,H36)</f>
        <v>16135272.887207063</v>
      </c>
    </row>
    <row r="55" spans="1:8" s="3" customFormat="1" ht="11.25" customHeight="1" x14ac:dyDescent="0.25">
      <c r="A55" s="54" t="s">
        <v>37</v>
      </c>
      <c r="B55" s="55"/>
      <c r="C55" s="82"/>
      <c r="D55" s="56"/>
      <c r="E55" s="51">
        <f>SUM(E15,E21)</f>
        <v>8949909.4801832307</v>
      </c>
      <c r="F55" s="52">
        <f>SUM(F15,F21)</f>
        <v>9549294.9279691968</v>
      </c>
      <c r="G55" s="52">
        <f>SUM(G15,G21)</f>
        <v>9574823.9062603731</v>
      </c>
      <c r="H55" s="53">
        <f>SUM(H15,H21)</f>
        <v>10178690.533094337</v>
      </c>
    </row>
    <row r="56" spans="1:8" s="3" customFormat="1" ht="11.25" customHeight="1" x14ac:dyDescent="0.25">
      <c r="A56" s="54" t="s">
        <v>38</v>
      </c>
      <c r="B56" s="55"/>
      <c r="C56" s="82"/>
      <c r="D56" s="83"/>
      <c r="E56" s="51">
        <f>SUM(E30,E36)</f>
        <v>5120560.3133505937</v>
      </c>
      <c r="F56" s="52">
        <f>SUM(F30,F36)</f>
        <v>6658600.5443802699</v>
      </c>
      <c r="G56" s="52">
        <f>SUM(G30,G36)</f>
        <v>6591880.7674434036</v>
      </c>
      <c r="H56" s="53">
        <f>SUM(H30,H36)</f>
        <v>5956615.5480316002</v>
      </c>
    </row>
    <row r="57" spans="1:8" s="3" customFormat="1" ht="11.25" customHeight="1" x14ac:dyDescent="0.25">
      <c r="A57" s="84"/>
      <c r="B57" s="85"/>
      <c r="C57" s="28"/>
      <c r="D57" s="67"/>
      <c r="E57" s="71"/>
      <c r="F57" s="72"/>
      <c r="G57" s="72"/>
      <c r="H57" s="73"/>
    </row>
    <row r="58" spans="1:8" s="3" customFormat="1" ht="11.25" customHeight="1" x14ac:dyDescent="0.25">
      <c r="A58" s="26" t="s">
        <v>39</v>
      </c>
      <c r="B58" s="28"/>
      <c r="C58" s="65" t="s">
        <v>40</v>
      </c>
      <c r="D58" s="67"/>
      <c r="E58" s="48">
        <f>SUM(E59:E60)</f>
        <v>3081952.7224822417</v>
      </c>
      <c r="F58" s="49">
        <f>SUM(F59:F60)</f>
        <v>2831785.1179379942</v>
      </c>
      <c r="G58" s="49">
        <f>SUM(G59:G60)</f>
        <v>2890073.4016232849</v>
      </c>
      <c r="H58" s="50">
        <f>SUM(H59:H60)</f>
        <v>2937512.634667729</v>
      </c>
    </row>
    <row r="59" spans="1:8" s="3" customFormat="1" ht="11.25" customHeight="1" x14ac:dyDescent="0.2">
      <c r="A59" s="54" t="s">
        <v>41</v>
      </c>
      <c r="B59" s="55"/>
      <c r="C59" s="55"/>
      <c r="D59" s="56"/>
      <c r="E59" s="51">
        <f t="shared" ref="E59:H62" si="0">E65+E71+E77</f>
        <v>31721.548961030712</v>
      </c>
      <c r="F59" s="52">
        <f t="shared" si="0"/>
        <v>34941.359091814753</v>
      </c>
      <c r="G59" s="52">
        <f t="shared" si="0"/>
        <v>37530.484763991619</v>
      </c>
      <c r="H59" s="53">
        <f t="shared" si="0"/>
        <v>59585.272123746923</v>
      </c>
    </row>
    <row r="60" spans="1:8" s="3" customFormat="1" ht="11.25" customHeight="1" x14ac:dyDescent="0.2">
      <c r="A60" s="54" t="s">
        <v>42</v>
      </c>
      <c r="B60" s="55"/>
      <c r="C60" s="55"/>
      <c r="D60" s="56"/>
      <c r="E60" s="51">
        <f t="shared" si="0"/>
        <v>3050231.1735212109</v>
      </c>
      <c r="F60" s="52">
        <f t="shared" si="0"/>
        <v>2796843.7588461796</v>
      </c>
      <c r="G60" s="52">
        <f t="shared" si="0"/>
        <v>2852542.9168592934</v>
      </c>
      <c r="H60" s="53">
        <f t="shared" si="0"/>
        <v>2877927.362543982</v>
      </c>
    </row>
    <row r="61" spans="1:8" s="3" customFormat="1" ht="11.25" customHeight="1" x14ac:dyDescent="0.2">
      <c r="A61" s="54" t="s">
        <v>43</v>
      </c>
      <c r="B61" s="55"/>
      <c r="C61" s="55"/>
      <c r="D61" s="56"/>
      <c r="E61" s="51">
        <f t="shared" si="0"/>
        <v>1686025.8154916023</v>
      </c>
      <c r="F61" s="52">
        <f t="shared" si="0"/>
        <v>1580849.2485892589</v>
      </c>
      <c r="G61" s="52">
        <f t="shared" si="0"/>
        <v>1657460.5754930323</v>
      </c>
      <c r="H61" s="53">
        <f t="shared" si="0"/>
        <v>1706720.4949877183</v>
      </c>
    </row>
    <row r="62" spans="1:8" s="3" customFormat="1" ht="11.25" customHeight="1" x14ac:dyDescent="0.2">
      <c r="A62" s="54" t="s">
        <v>44</v>
      </c>
      <c r="B62" s="55"/>
      <c r="C62" s="55"/>
      <c r="D62" s="56"/>
      <c r="E62" s="51">
        <f t="shared" si="0"/>
        <v>1395926.9069906392</v>
      </c>
      <c r="F62" s="52">
        <f t="shared" si="0"/>
        <v>1250935.8693487353</v>
      </c>
      <c r="G62" s="52">
        <f t="shared" si="0"/>
        <v>1232612.8261302528</v>
      </c>
      <c r="H62" s="53">
        <f t="shared" si="0"/>
        <v>1230792.1396800107</v>
      </c>
    </row>
    <row r="63" spans="1:8" s="3" customFormat="1" ht="11.25" customHeight="1" x14ac:dyDescent="0.2">
      <c r="A63" s="84"/>
      <c r="B63" s="85"/>
      <c r="C63" s="85"/>
      <c r="D63" s="70"/>
      <c r="E63" s="71"/>
      <c r="F63" s="72"/>
      <c r="G63" s="72"/>
      <c r="H63" s="73"/>
    </row>
    <row r="64" spans="1:8" s="3" customFormat="1" ht="11.25" customHeight="1" x14ac:dyDescent="0.25">
      <c r="A64" s="45" t="s">
        <v>45</v>
      </c>
      <c r="B64" s="65"/>
      <c r="C64" s="65" t="s">
        <v>46</v>
      </c>
      <c r="D64" s="47"/>
      <c r="E64" s="48">
        <f>SUM(E65:E66)</f>
        <v>2751270.0877481247</v>
      </c>
      <c r="F64" s="49">
        <f>SUM(F65:F66)</f>
        <v>2505536.9667064995</v>
      </c>
      <c r="G64" s="49">
        <f>SUM(G65:G66)</f>
        <v>2564502.9095963617</v>
      </c>
      <c r="H64" s="50">
        <f>SUM(H65:H66)</f>
        <v>2620176.3138816971</v>
      </c>
    </row>
    <row r="65" spans="1:8" s="3" customFormat="1" ht="11.25" customHeight="1" x14ac:dyDescent="0.25">
      <c r="A65" s="54" t="s">
        <v>47</v>
      </c>
      <c r="B65" s="55"/>
      <c r="C65" s="82"/>
      <c r="D65" s="55"/>
      <c r="E65" s="51">
        <f>SUM(E16,E31)</f>
        <v>29724.659098453158</v>
      </c>
      <c r="F65" s="52">
        <f>SUM(F16,F31)</f>
        <v>32479.754365000324</v>
      </c>
      <c r="G65" s="52">
        <f>SUM(G16,G31)</f>
        <v>35832.340171280623</v>
      </c>
      <c r="H65" s="53">
        <f>SUM(H16,H31)</f>
        <v>40565.156608909245</v>
      </c>
    </row>
    <row r="66" spans="1:8" s="3" customFormat="1" ht="11.25" customHeight="1" x14ac:dyDescent="0.25">
      <c r="A66" s="54" t="s">
        <v>48</v>
      </c>
      <c r="B66" s="55"/>
      <c r="C66" s="82"/>
      <c r="D66" s="55"/>
      <c r="E66" s="51">
        <f>SUM(E22,E37)</f>
        <v>2721545.4286496714</v>
      </c>
      <c r="F66" s="52">
        <f>SUM(F22,F37)</f>
        <v>2473057.212341499</v>
      </c>
      <c r="G66" s="52">
        <f>SUM(G22,G37)</f>
        <v>2528670.5694250809</v>
      </c>
      <c r="H66" s="53">
        <f>SUM(H22,H37)</f>
        <v>2579611.1572727878</v>
      </c>
    </row>
    <row r="67" spans="1:8" s="3" customFormat="1" ht="11.25" customHeight="1" x14ac:dyDescent="0.25">
      <c r="A67" s="54" t="s">
        <v>49</v>
      </c>
      <c r="B67" s="55"/>
      <c r="C67" s="82"/>
      <c r="D67" s="55"/>
      <c r="E67" s="51">
        <f>SUM(E16,E22)</f>
        <v>1448873.4868054171</v>
      </c>
      <c r="F67" s="52">
        <f>SUM(F16,F22)</f>
        <v>1352147.8675894577</v>
      </c>
      <c r="G67" s="52">
        <f>SUM(G16,G22)</f>
        <v>1433453.3178815639</v>
      </c>
      <c r="H67" s="53">
        <f>SUM(H16,H22)</f>
        <v>1494902.4640509859</v>
      </c>
    </row>
    <row r="68" spans="1:8" s="3" customFormat="1" ht="11.25" customHeight="1" x14ac:dyDescent="0.25">
      <c r="A68" s="54" t="s">
        <v>50</v>
      </c>
      <c r="B68" s="55"/>
      <c r="C68" s="82"/>
      <c r="D68" s="55"/>
      <c r="E68" s="51">
        <f>SUM(E31,E37)</f>
        <v>1302396.6009427072</v>
      </c>
      <c r="F68" s="52">
        <f>SUM(F31,F37)</f>
        <v>1153389.0991170418</v>
      </c>
      <c r="G68" s="52">
        <f>SUM(G31,G37)</f>
        <v>1131049.5917147978</v>
      </c>
      <c r="H68" s="53">
        <f>SUM(H31,H37)</f>
        <v>1125273.849830711</v>
      </c>
    </row>
    <row r="69" spans="1:8" s="3" customFormat="1" ht="11.25" customHeight="1" x14ac:dyDescent="0.25">
      <c r="A69" s="68"/>
      <c r="B69" s="69"/>
      <c r="C69" s="69"/>
      <c r="D69" s="70" t="s">
        <v>51</v>
      </c>
      <c r="E69" s="71"/>
      <c r="F69" s="72"/>
      <c r="G69" s="72"/>
      <c r="H69" s="73"/>
    </row>
    <row r="70" spans="1:8" s="3" customFormat="1" ht="11.25" customHeight="1" x14ac:dyDescent="0.25">
      <c r="A70" s="45" t="s">
        <v>52</v>
      </c>
      <c r="B70" s="65"/>
      <c r="C70" s="65"/>
      <c r="D70" s="47"/>
      <c r="E70" s="48">
        <f>SUM(E71:E72)</f>
        <v>174106.91940516536</v>
      </c>
      <c r="F70" s="49">
        <f>SUM(F71:F72)</f>
        <v>179132.70278165082</v>
      </c>
      <c r="G70" s="49">
        <f>SUM(G71:G72)</f>
        <v>181110.55708700459</v>
      </c>
      <c r="H70" s="50">
        <f>SUM(H71:H72)</f>
        <v>186054.37163911568</v>
      </c>
    </row>
    <row r="71" spans="1:8" s="3" customFormat="1" ht="11.25" customHeight="1" x14ac:dyDescent="0.25">
      <c r="A71" s="54" t="s">
        <v>53</v>
      </c>
      <c r="B71" s="55"/>
      <c r="C71" s="82"/>
      <c r="D71" s="55"/>
      <c r="E71" s="51">
        <f>SUM(E17,E32)</f>
        <v>1996.8898625775546</v>
      </c>
      <c r="F71" s="52">
        <f>SUM(F17,F32)</f>
        <v>2461.6047268144262</v>
      </c>
      <c r="G71" s="52">
        <f>SUM(G17,G32)</f>
        <v>1698.1445927109942</v>
      </c>
      <c r="H71" s="53">
        <f>SUM(H17,H32)</f>
        <v>19020.115514837682</v>
      </c>
    </row>
    <row r="72" spans="1:8" s="3" customFormat="1" ht="11.25" customHeight="1" x14ac:dyDescent="0.25">
      <c r="A72" s="54" t="s">
        <v>54</v>
      </c>
      <c r="B72" s="55"/>
      <c r="C72" s="82"/>
      <c r="D72" s="55"/>
      <c r="E72" s="51">
        <f>SUM(E23,E38)</f>
        <v>172110.02954258781</v>
      </c>
      <c r="F72" s="52">
        <f>SUM(F23,F38)</f>
        <v>176671.09805483639</v>
      </c>
      <c r="G72" s="52">
        <f>SUM(G23,G38)</f>
        <v>179412.41249429359</v>
      </c>
      <c r="H72" s="53">
        <f>SUM(H23,H38)</f>
        <v>167034.25612427801</v>
      </c>
    </row>
    <row r="73" spans="1:8" s="3" customFormat="1" ht="11.25" customHeight="1" x14ac:dyDescent="0.25">
      <c r="A73" s="54" t="s">
        <v>55</v>
      </c>
      <c r="B73" s="55"/>
      <c r="C73" s="82"/>
      <c r="D73" s="55"/>
      <c r="E73" s="51">
        <f>SUM(E17,E23)</f>
        <v>80576.613357233349</v>
      </c>
      <c r="F73" s="52">
        <f>SUM(F17,F23)</f>
        <v>81585.932549957259</v>
      </c>
      <c r="G73" s="52">
        <f>SUM(G17,G23)</f>
        <v>79547.322671549497</v>
      </c>
      <c r="H73" s="53">
        <f>SUM(H17,H23)</f>
        <v>80536.081789816089</v>
      </c>
    </row>
    <row r="74" spans="1:8" s="3" customFormat="1" ht="11.25" customHeight="1" x14ac:dyDescent="0.25">
      <c r="A74" s="54" t="s">
        <v>56</v>
      </c>
      <c r="B74" s="55"/>
      <c r="C74" s="82"/>
      <c r="D74" s="55"/>
      <c r="E74" s="51">
        <f>E32+E38</f>
        <v>93530.306047932012</v>
      </c>
      <c r="F74" s="52">
        <f>F32+F38</f>
        <v>97546.770231693547</v>
      </c>
      <c r="G74" s="52">
        <f>G32+G38</f>
        <v>101563.23441545508</v>
      </c>
      <c r="H74" s="53">
        <f>H32+H38</f>
        <v>105518.2898492996</v>
      </c>
    </row>
    <row r="75" spans="1:8" s="3" customFormat="1" ht="11.25" customHeight="1" x14ac:dyDescent="0.25">
      <c r="A75" s="32"/>
      <c r="B75" s="27"/>
      <c r="C75" s="28"/>
      <c r="D75" s="27"/>
      <c r="E75" s="36"/>
      <c r="F75" s="37"/>
      <c r="G75" s="37"/>
      <c r="H75" s="38"/>
    </row>
    <row r="76" spans="1:8" s="3" customFormat="1" ht="11.25" customHeight="1" x14ac:dyDescent="0.25">
      <c r="A76" s="45" t="s">
        <v>57</v>
      </c>
      <c r="B76" s="65"/>
      <c r="C76" s="65"/>
      <c r="D76" s="47"/>
      <c r="E76" s="48">
        <f>SUM(E77:E78)</f>
        <v>156575.71532895174</v>
      </c>
      <c r="F76" s="49">
        <f>SUM(F77:F78)</f>
        <v>147115.448449844</v>
      </c>
      <c r="G76" s="49">
        <f>SUM(G77:G78)</f>
        <v>144459.93493991901</v>
      </c>
      <c r="H76" s="50">
        <f>SUM(H77:H78)</f>
        <v>131281.94914691627</v>
      </c>
    </row>
    <row r="77" spans="1:8" s="3" customFormat="1" ht="11.25" customHeight="1" x14ac:dyDescent="0.25">
      <c r="A77" s="54" t="s">
        <v>58</v>
      </c>
      <c r="B77" s="55"/>
      <c r="C77" s="82"/>
      <c r="D77" s="55"/>
      <c r="E77" s="51"/>
      <c r="F77" s="52"/>
      <c r="G77" s="52"/>
      <c r="H77" s="53"/>
    </row>
    <row r="78" spans="1:8" s="3" customFormat="1" ht="11.25" customHeight="1" x14ac:dyDescent="0.25">
      <c r="A78" s="54" t="s">
        <v>59</v>
      </c>
      <c r="B78" s="55"/>
      <c r="C78" s="82"/>
      <c r="D78" s="55"/>
      <c r="E78" s="51">
        <f>E24+E39</f>
        <v>156575.71532895174</v>
      </c>
      <c r="F78" s="52">
        <f>F24+F39</f>
        <v>147115.448449844</v>
      </c>
      <c r="G78" s="52">
        <f>G24+G39</f>
        <v>144459.93493991901</v>
      </c>
      <c r="H78" s="53">
        <f>H24+H39</f>
        <v>131281.94914691627</v>
      </c>
    </row>
    <row r="79" spans="1:8" ht="15" customHeight="1" x14ac:dyDescent="0.35">
      <c r="A79" s="54" t="s">
        <v>60</v>
      </c>
      <c r="B79" s="55"/>
      <c r="C79" s="82"/>
      <c r="D79" s="55"/>
      <c r="E79" s="51">
        <f>E24</f>
        <v>156575.71532895174</v>
      </c>
      <c r="F79" s="52">
        <f>F24</f>
        <v>147115.448449844</v>
      </c>
      <c r="G79" s="52">
        <f>G24</f>
        <v>144459.93493991901</v>
      </c>
      <c r="H79" s="53">
        <f>H24</f>
        <v>131281.94914691627</v>
      </c>
    </row>
    <row r="80" spans="1:8" ht="15" customHeight="1" x14ac:dyDescent="0.35">
      <c r="A80" s="54" t="s">
        <v>61</v>
      </c>
      <c r="B80" s="55"/>
      <c r="C80" s="82"/>
      <c r="D80" s="55"/>
      <c r="E80" s="51">
        <f>E39</f>
        <v>0</v>
      </c>
      <c r="F80" s="52">
        <f>F39</f>
        <v>0</v>
      </c>
      <c r="G80" s="52">
        <f>G39</f>
        <v>0</v>
      </c>
      <c r="H80" s="53">
        <f>H39</f>
        <v>0</v>
      </c>
    </row>
    <row r="81" spans="1:8" ht="15.75" customHeight="1" thickBot="1" x14ac:dyDescent="0.4">
      <c r="A81" s="86"/>
      <c r="B81" s="87"/>
      <c r="C81" s="87"/>
      <c r="D81" s="87"/>
      <c r="E81" s="88"/>
      <c r="F81" s="89"/>
      <c r="G81" s="89"/>
      <c r="H81" s="90"/>
    </row>
    <row r="82" spans="1:8" ht="15" customHeight="1" x14ac:dyDescent="0.35">
      <c r="A82" s="91" t="s">
        <v>62</v>
      </c>
      <c r="B82" s="92"/>
      <c r="C82" s="92"/>
      <c r="D82" s="93"/>
      <c r="E82" s="94">
        <f>SUM(E84:E85)</f>
        <v>17218943.129439685</v>
      </c>
      <c r="F82" s="95">
        <f>SUM(F84:F85)</f>
        <v>19139859.837449383</v>
      </c>
      <c r="G82" s="95">
        <f>SUM(G84:G85)</f>
        <v>19167645.764366433</v>
      </c>
      <c r="H82" s="96">
        <f>SUM(H84:H85)</f>
        <v>19189727.698068108</v>
      </c>
    </row>
    <row r="83" spans="1:8" ht="15" customHeight="1" x14ac:dyDescent="0.35">
      <c r="A83" s="97" t="s">
        <v>63</v>
      </c>
      <c r="B83" s="98"/>
      <c r="C83" s="98"/>
      <c r="D83" s="99"/>
      <c r="E83" s="100" t="s">
        <v>9</v>
      </c>
      <c r="F83" s="101" t="s">
        <v>9</v>
      </c>
      <c r="G83" s="101" t="s">
        <v>9</v>
      </c>
      <c r="H83" s="102" t="s">
        <v>9</v>
      </c>
    </row>
    <row r="84" spans="1:8" ht="15" customHeight="1" x14ac:dyDescent="0.35">
      <c r="A84" s="97" t="s">
        <v>64</v>
      </c>
      <c r="B84" s="98"/>
      <c r="C84" s="98"/>
      <c r="D84" s="98"/>
      <c r="E84" s="103">
        <v>13018003.841117308</v>
      </c>
      <c r="F84" s="104">
        <v>13952961.576810731</v>
      </c>
      <c r="G84" s="104">
        <v>13991170.394254237</v>
      </c>
      <c r="H84" s="105">
        <v>14001804.508796385</v>
      </c>
    </row>
    <row r="85" spans="1:8" ht="15" customHeight="1" x14ac:dyDescent="0.35">
      <c r="A85" s="97" t="s">
        <v>65</v>
      </c>
      <c r="B85" s="98"/>
      <c r="C85" s="98"/>
      <c r="D85" s="98"/>
      <c r="E85" s="103">
        <f>SUM(E86:E89)</f>
        <v>4200939.2883223789</v>
      </c>
      <c r="F85" s="104">
        <f>SUM(F86:F89)</f>
        <v>5186898.2606386514</v>
      </c>
      <c r="G85" s="104">
        <f>SUM(G86:G89)</f>
        <v>5176475.3701121947</v>
      </c>
      <c r="H85" s="105">
        <f>SUM(H86:H89)</f>
        <v>5187923.1892717248</v>
      </c>
    </row>
    <row r="86" spans="1:8" ht="15" customHeight="1" x14ac:dyDescent="0.35">
      <c r="A86" s="106" t="s">
        <v>66</v>
      </c>
      <c r="B86" s="107"/>
      <c r="C86" s="107"/>
      <c r="D86" s="108"/>
      <c r="E86" s="112">
        <v>4093403.6712474274</v>
      </c>
      <c r="F86" s="113">
        <v>5079296.2557259509</v>
      </c>
      <c r="G86" s="113">
        <v>5066251.0456084441</v>
      </c>
      <c r="H86" s="114">
        <v>5076727.4779260429</v>
      </c>
    </row>
    <row r="87" spans="1:8" ht="15" customHeight="1" x14ac:dyDescent="0.35">
      <c r="A87" s="110" t="s">
        <v>67</v>
      </c>
      <c r="B87" s="108"/>
      <c r="C87" s="108"/>
      <c r="D87" s="111"/>
      <c r="E87" s="112">
        <v>165.96959437031137</v>
      </c>
      <c r="F87" s="113">
        <v>132.77567549624908</v>
      </c>
      <c r="G87" s="113">
        <v>132.77567549624908</v>
      </c>
      <c r="H87" s="114">
        <v>132.77567549624908</v>
      </c>
    </row>
    <row r="88" spans="1:8" ht="15" customHeight="1" x14ac:dyDescent="0.35">
      <c r="A88" s="110" t="s">
        <v>68</v>
      </c>
      <c r="B88" s="108"/>
      <c r="C88" s="108"/>
      <c r="D88" s="111"/>
      <c r="E88" s="112">
        <v>71765.252605722621</v>
      </c>
      <c r="F88" s="115">
        <v>70736.241120626699</v>
      </c>
      <c r="G88" s="115">
        <v>72229.967469959505</v>
      </c>
      <c r="H88" s="116">
        <v>70437.49585076014</v>
      </c>
    </row>
    <row r="89" spans="1:8" ht="15" customHeight="1" x14ac:dyDescent="0.35">
      <c r="A89" s="122" t="s">
        <v>72</v>
      </c>
      <c r="B89" s="117"/>
      <c r="C89" s="117"/>
      <c r="D89" s="138"/>
      <c r="E89" s="125">
        <v>35604.394874858925</v>
      </c>
      <c r="F89" s="115">
        <v>36732.988116577042</v>
      </c>
      <c r="G89" s="115">
        <v>37861.581358295152</v>
      </c>
      <c r="H89" s="116">
        <v>40625.439819425083</v>
      </c>
    </row>
    <row r="90" spans="1:8" ht="15.75" customHeight="1" thickBot="1" x14ac:dyDescent="0.4">
      <c r="A90" s="126"/>
      <c r="B90" s="127"/>
      <c r="C90" s="127"/>
      <c r="D90" s="128"/>
      <c r="E90" s="129"/>
      <c r="F90" s="130"/>
      <c r="G90" s="130"/>
      <c r="H90" s="131"/>
    </row>
    <row r="91" spans="1:8" ht="15" customHeight="1" x14ac:dyDescent="0.35">
      <c r="A91" s="132" t="s">
        <v>73</v>
      </c>
      <c r="B91" s="6"/>
      <c r="C91" s="6"/>
      <c r="D91" s="6"/>
    </row>
    <row r="92" spans="1:8" ht="15" customHeight="1" x14ac:dyDescent="0.35">
      <c r="A92" s="133" t="s">
        <v>74</v>
      </c>
      <c r="E92" s="134"/>
    </row>
    <row r="95" spans="1:8" ht="15" customHeight="1" x14ac:dyDescent="0.35">
      <c r="A95" s="135" t="s">
        <v>75</v>
      </c>
      <c r="B95" s="135"/>
      <c r="C95" s="135"/>
      <c r="D95" s="135"/>
      <c r="E95" s="136">
        <f>E7-E82</f>
        <v>0</v>
      </c>
      <c r="F95" s="136">
        <f>F7-F82</f>
        <v>0</v>
      </c>
      <c r="G95" s="136">
        <f>G7-G82</f>
        <v>0</v>
      </c>
      <c r="H95" s="136">
        <f>H7-H82</f>
        <v>0</v>
      </c>
    </row>
  </sheetData>
  <mergeCells count="1">
    <mergeCell ref="A2:H2"/>
  </mergeCells>
  <pageMargins left="0.7" right="0.7" top="0.75" bottom="0.75" header="0.3" footer="0.3"/>
  <pageSetup paperSize="9" orientation="portrait"/>
  <headerFooter>
    <oddFooter>&amp;L_x000D_&amp;1#&amp;"Calibri"&amp;10&amp;K000000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J99"/>
  <sheetViews>
    <sheetView zoomScale="90" zoomScaleNormal="90" workbookViewId="0">
      <selection activeCell="H9" sqref="H9"/>
    </sheetView>
  </sheetViews>
  <sheetFormatPr defaultRowHeight="14.5" x14ac:dyDescent="0.35"/>
  <cols>
    <col min="1" max="3" width="8.7265625" style="1"/>
    <col min="4" max="4" width="21.7265625" style="1" customWidth="1"/>
    <col min="5" max="8" width="10.1796875" customWidth="1"/>
    <col min="260" max="260" width="10.7265625" customWidth="1"/>
    <col min="261" max="264" width="10.1796875" customWidth="1"/>
    <col min="516" max="516" width="10.7265625" customWidth="1"/>
    <col min="517" max="520" width="10.1796875" customWidth="1"/>
    <col min="772" max="772" width="10.7265625" customWidth="1"/>
    <col min="773" max="776" width="10.1796875" customWidth="1"/>
    <col min="1028" max="1028" width="10.7265625" customWidth="1"/>
    <col min="1029" max="1032" width="10.1796875" customWidth="1"/>
    <col min="1284" max="1284" width="10.7265625" customWidth="1"/>
    <col min="1285" max="1288" width="10.1796875" customWidth="1"/>
    <col min="1540" max="1540" width="10.7265625" customWidth="1"/>
    <col min="1541" max="1544" width="10.1796875" customWidth="1"/>
    <col min="1796" max="1796" width="10.7265625" customWidth="1"/>
    <col min="1797" max="1800" width="10.1796875" customWidth="1"/>
    <col min="2052" max="2052" width="10.7265625" customWidth="1"/>
    <col min="2053" max="2056" width="10.1796875" customWidth="1"/>
    <col min="2308" max="2308" width="10.7265625" customWidth="1"/>
    <col min="2309" max="2312" width="10.1796875" customWidth="1"/>
    <col min="2564" max="2564" width="10.7265625" customWidth="1"/>
    <col min="2565" max="2568" width="10.1796875" customWidth="1"/>
    <col min="2820" max="2820" width="10.7265625" customWidth="1"/>
    <col min="2821" max="2824" width="10.1796875" customWidth="1"/>
    <col min="3076" max="3076" width="10.7265625" customWidth="1"/>
    <col min="3077" max="3080" width="10.1796875" customWidth="1"/>
    <col min="3332" max="3332" width="10.7265625" customWidth="1"/>
    <col min="3333" max="3336" width="10.1796875" customWidth="1"/>
    <col min="3588" max="3588" width="10.7265625" customWidth="1"/>
    <col min="3589" max="3592" width="10.1796875" customWidth="1"/>
    <col min="3844" max="3844" width="10.7265625" customWidth="1"/>
    <col min="3845" max="3848" width="10.1796875" customWidth="1"/>
    <col min="4100" max="4100" width="10.7265625" customWidth="1"/>
    <col min="4101" max="4104" width="10.1796875" customWidth="1"/>
    <col min="4356" max="4356" width="10.7265625" customWidth="1"/>
    <col min="4357" max="4360" width="10.1796875" customWidth="1"/>
    <col min="4612" max="4612" width="10.7265625" customWidth="1"/>
    <col min="4613" max="4616" width="10.1796875" customWidth="1"/>
    <col min="4868" max="4868" width="10.7265625" customWidth="1"/>
    <col min="4869" max="4872" width="10.1796875" customWidth="1"/>
    <col min="5124" max="5124" width="10.7265625" customWidth="1"/>
    <col min="5125" max="5128" width="10.1796875" customWidth="1"/>
    <col min="5380" max="5380" width="10.7265625" customWidth="1"/>
    <col min="5381" max="5384" width="10.1796875" customWidth="1"/>
    <col min="5636" max="5636" width="10.7265625" customWidth="1"/>
    <col min="5637" max="5640" width="10.1796875" customWidth="1"/>
    <col min="5892" max="5892" width="10.7265625" customWidth="1"/>
    <col min="5893" max="5896" width="10.1796875" customWidth="1"/>
    <col min="6148" max="6148" width="10.7265625" customWidth="1"/>
    <col min="6149" max="6152" width="10.1796875" customWidth="1"/>
    <col min="6404" max="6404" width="10.7265625" customWidth="1"/>
    <col min="6405" max="6408" width="10.1796875" customWidth="1"/>
    <col min="6660" max="6660" width="10.7265625" customWidth="1"/>
    <col min="6661" max="6664" width="10.1796875" customWidth="1"/>
    <col min="6916" max="6916" width="10.7265625" customWidth="1"/>
    <col min="6917" max="6920" width="10.1796875" customWidth="1"/>
    <col min="7172" max="7172" width="10.7265625" customWidth="1"/>
    <col min="7173" max="7176" width="10.1796875" customWidth="1"/>
    <col min="7428" max="7428" width="10.7265625" customWidth="1"/>
    <col min="7429" max="7432" width="10.1796875" customWidth="1"/>
    <col min="7684" max="7684" width="10.7265625" customWidth="1"/>
    <col min="7685" max="7688" width="10.1796875" customWidth="1"/>
    <col min="7940" max="7940" width="10.7265625" customWidth="1"/>
    <col min="7941" max="7944" width="10.1796875" customWidth="1"/>
    <col min="8196" max="8196" width="10.7265625" customWidth="1"/>
    <col min="8197" max="8200" width="10.1796875" customWidth="1"/>
    <col min="8452" max="8452" width="10.7265625" customWidth="1"/>
    <col min="8453" max="8456" width="10.1796875" customWidth="1"/>
    <col min="8708" max="8708" width="10.7265625" customWidth="1"/>
    <col min="8709" max="8712" width="10.1796875" customWidth="1"/>
    <col min="8964" max="8964" width="10.7265625" customWidth="1"/>
    <col min="8965" max="8968" width="10.1796875" customWidth="1"/>
    <col min="9220" max="9220" width="10.7265625" customWidth="1"/>
    <col min="9221" max="9224" width="10.1796875" customWidth="1"/>
    <col min="9476" max="9476" width="10.7265625" customWidth="1"/>
    <col min="9477" max="9480" width="10.1796875" customWidth="1"/>
    <col min="9732" max="9732" width="10.7265625" customWidth="1"/>
    <col min="9733" max="9736" width="10.1796875" customWidth="1"/>
    <col min="9988" max="9988" width="10.7265625" customWidth="1"/>
    <col min="9989" max="9992" width="10.1796875" customWidth="1"/>
    <col min="10244" max="10244" width="10.7265625" customWidth="1"/>
    <col min="10245" max="10248" width="10.1796875" customWidth="1"/>
    <col min="10500" max="10500" width="10.7265625" customWidth="1"/>
    <col min="10501" max="10504" width="10.1796875" customWidth="1"/>
    <col min="10756" max="10756" width="10.7265625" customWidth="1"/>
    <col min="10757" max="10760" width="10.1796875" customWidth="1"/>
    <col min="11012" max="11012" width="10.7265625" customWidth="1"/>
    <col min="11013" max="11016" width="10.1796875" customWidth="1"/>
    <col min="11268" max="11268" width="10.7265625" customWidth="1"/>
    <col min="11269" max="11272" width="10.1796875" customWidth="1"/>
    <col min="11524" max="11524" width="10.7265625" customWidth="1"/>
    <col min="11525" max="11528" width="10.1796875" customWidth="1"/>
    <col min="11780" max="11780" width="10.7265625" customWidth="1"/>
    <col min="11781" max="11784" width="10.1796875" customWidth="1"/>
    <col min="12036" max="12036" width="10.7265625" customWidth="1"/>
    <col min="12037" max="12040" width="10.1796875" customWidth="1"/>
    <col min="12292" max="12292" width="10.7265625" customWidth="1"/>
    <col min="12293" max="12296" width="10.1796875" customWidth="1"/>
    <col min="12548" max="12548" width="10.7265625" customWidth="1"/>
    <col min="12549" max="12552" width="10.1796875" customWidth="1"/>
    <col min="12804" max="12804" width="10.7265625" customWidth="1"/>
    <col min="12805" max="12808" width="10.1796875" customWidth="1"/>
    <col min="13060" max="13060" width="10.7265625" customWidth="1"/>
    <col min="13061" max="13064" width="10.1796875" customWidth="1"/>
    <col min="13316" max="13316" width="10.7265625" customWidth="1"/>
    <col min="13317" max="13320" width="10.1796875" customWidth="1"/>
    <col min="13572" max="13572" width="10.7265625" customWidth="1"/>
    <col min="13573" max="13576" width="10.1796875" customWidth="1"/>
    <col min="13828" max="13828" width="10.7265625" customWidth="1"/>
    <col min="13829" max="13832" width="10.1796875" customWidth="1"/>
    <col min="14084" max="14084" width="10.7265625" customWidth="1"/>
    <col min="14085" max="14088" width="10.1796875" customWidth="1"/>
    <col min="14340" max="14340" width="10.7265625" customWidth="1"/>
    <col min="14341" max="14344" width="10.1796875" customWidth="1"/>
    <col min="14596" max="14596" width="10.7265625" customWidth="1"/>
    <col min="14597" max="14600" width="10.1796875" customWidth="1"/>
    <col min="14852" max="14852" width="10.7265625" customWidth="1"/>
    <col min="14853" max="14856" width="10.1796875" customWidth="1"/>
    <col min="15108" max="15108" width="10.7265625" customWidth="1"/>
    <col min="15109" max="15112" width="10.1796875" customWidth="1"/>
    <col min="15364" max="15364" width="10.7265625" customWidth="1"/>
    <col min="15365" max="15368" width="10.1796875" customWidth="1"/>
    <col min="15620" max="15620" width="10.7265625" customWidth="1"/>
    <col min="15621" max="15624" width="10.1796875" customWidth="1"/>
    <col min="15876" max="15876" width="10.7265625" customWidth="1"/>
    <col min="15877" max="15880" width="10.1796875" customWidth="1"/>
    <col min="16132" max="16132" width="10.7265625" customWidth="1"/>
    <col min="16133" max="16136" width="10.1796875" customWidth="1"/>
  </cols>
  <sheetData>
    <row r="1" spans="1:10" s="3" customFormat="1" ht="11.25" customHeight="1" x14ac:dyDescent="0.2">
      <c r="A1" s="2"/>
      <c r="B1" s="2"/>
      <c r="C1" s="2"/>
      <c r="D1" s="2"/>
    </row>
    <row r="2" spans="1:10" s="5" customFormat="1" ht="15" customHeight="1" x14ac:dyDescent="0.3">
      <c r="A2" s="167" t="s">
        <v>0</v>
      </c>
      <c r="B2" s="167"/>
      <c r="C2" s="167"/>
      <c r="D2" s="167"/>
      <c r="E2" s="167"/>
      <c r="F2" s="167"/>
      <c r="G2" s="167"/>
      <c r="H2" s="167"/>
      <c r="I2" s="4"/>
      <c r="J2" s="4"/>
    </row>
    <row r="3" spans="1:10" s="3" customFormat="1" ht="12" customHeight="1" thickBot="1" x14ac:dyDescent="0.25">
      <c r="A3" s="7"/>
      <c r="B3" s="8"/>
      <c r="C3" s="9"/>
      <c r="D3" s="9"/>
      <c r="H3" s="10" t="s">
        <v>1</v>
      </c>
    </row>
    <row r="4" spans="1:10" s="3" customFormat="1" ht="11.25" customHeight="1" x14ac:dyDescent="0.25">
      <c r="A4" s="11"/>
      <c r="B4" s="12"/>
      <c r="C4" s="12"/>
      <c r="D4" s="12"/>
      <c r="E4" s="13" t="s">
        <v>2</v>
      </c>
      <c r="F4" s="14" t="s">
        <v>3</v>
      </c>
      <c r="G4" s="14" t="s">
        <v>4</v>
      </c>
      <c r="H4" s="15" t="s">
        <v>5</v>
      </c>
      <c r="J4" s="16"/>
    </row>
    <row r="5" spans="1:10" s="3" customFormat="1" ht="12" customHeight="1" thickBot="1" x14ac:dyDescent="0.3">
      <c r="A5" s="17" t="s">
        <v>6</v>
      </c>
      <c r="B5" s="18"/>
      <c r="C5" s="18"/>
      <c r="D5" s="18"/>
      <c r="E5" s="19">
        <v>2024</v>
      </c>
      <c r="F5" s="20">
        <v>2024</v>
      </c>
      <c r="G5" s="20">
        <v>2024</v>
      </c>
      <c r="H5" s="21">
        <v>2024</v>
      </c>
    </row>
    <row r="6" spans="1:10" s="3" customFormat="1" ht="11.25" customHeight="1" x14ac:dyDescent="0.2">
      <c r="A6" s="11"/>
      <c r="B6" s="12"/>
      <c r="C6" s="12"/>
      <c r="D6" s="12"/>
      <c r="E6" s="22"/>
      <c r="F6" s="23"/>
      <c r="G6" s="24"/>
      <c r="H6" s="25"/>
    </row>
    <row r="7" spans="1:10" s="3" customFormat="1" ht="11.25" customHeight="1" x14ac:dyDescent="0.25">
      <c r="A7" s="26" t="s">
        <v>7</v>
      </c>
      <c r="B7" s="27"/>
      <c r="C7" s="27"/>
      <c r="D7" s="28"/>
      <c r="E7" s="29">
        <f>SUM(E11,E26)</f>
        <v>75925772</v>
      </c>
      <c r="F7" s="30">
        <f>SUM(F11,F26)</f>
        <v>76917903</v>
      </c>
      <c r="G7" s="30">
        <f>SUM(G11,G26)</f>
        <v>77424710</v>
      </c>
      <c r="H7" s="31">
        <f>SUM(H11,H26)</f>
        <v>77734845</v>
      </c>
    </row>
    <row r="8" spans="1:10" s="3" customFormat="1" ht="11.25" customHeight="1" x14ac:dyDescent="0.2">
      <c r="A8" s="32" t="s">
        <v>8</v>
      </c>
      <c r="B8" s="27"/>
      <c r="C8" s="27"/>
      <c r="D8" s="27"/>
      <c r="E8" s="33" t="s">
        <v>9</v>
      </c>
      <c r="F8" s="34" t="s">
        <v>9</v>
      </c>
      <c r="G8" s="34" t="s">
        <v>9</v>
      </c>
      <c r="H8" s="35">
        <f>H7/130207520*100</f>
        <v>59.700733874664067</v>
      </c>
    </row>
    <row r="9" spans="1:10" s="3" customFormat="1" ht="12" customHeight="1" thickBot="1" x14ac:dyDescent="0.25">
      <c r="A9" s="32" t="s">
        <v>10</v>
      </c>
      <c r="B9" s="27"/>
      <c r="C9" s="27"/>
      <c r="D9" s="27"/>
      <c r="E9" s="36"/>
      <c r="F9" s="37"/>
      <c r="G9" s="37"/>
      <c r="H9" s="38"/>
    </row>
    <row r="10" spans="1:10" s="3" customFormat="1" ht="11.25" customHeight="1" x14ac:dyDescent="0.25">
      <c r="A10" s="39" t="s">
        <v>11</v>
      </c>
      <c r="B10" s="40"/>
      <c r="C10" s="40"/>
      <c r="D10" s="40"/>
      <c r="E10" s="41"/>
      <c r="F10" s="42"/>
      <c r="G10" s="43"/>
      <c r="H10" s="44"/>
    </row>
    <row r="11" spans="1:10" s="3" customFormat="1" ht="11.25" customHeight="1" x14ac:dyDescent="0.25">
      <c r="A11" s="45" t="s">
        <v>12</v>
      </c>
      <c r="B11" s="46"/>
      <c r="C11" s="46"/>
      <c r="D11" s="47"/>
      <c r="E11" s="48">
        <f>SUM(E13,E19)</f>
        <v>34094629</v>
      </c>
      <c r="F11" s="49">
        <f>SUM(F13,F19)</f>
        <v>33830784</v>
      </c>
      <c r="G11" s="49">
        <f>SUM(G13,G19)</f>
        <v>33556730</v>
      </c>
      <c r="H11" s="50">
        <f>SUM(H13,H19)</f>
        <v>32845711</v>
      </c>
    </row>
    <row r="12" spans="1:10" s="3" customFormat="1" ht="11.25" customHeight="1" x14ac:dyDescent="0.2">
      <c r="A12" s="32"/>
      <c r="B12" s="27"/>
      <c r="C12" s="27"/>
      <c r="D12" s="27"/>
      <c r="E12" s="51"/>
      <c r="F12" s="52"/>
      <c r="G12" s="52"/>
      <c r="H12" s="53"/>
    </row>
    <row r="13" spans="1:10" s="3" customFormat="1" ht="11.25" customHeight="1" x14ac:dyDescent="0.2">
      <c r="A13" s="54" t="s">
        <v>13</v>
      </c>
      <c r="B13" s="55"/>
      <c r="C13" s="55"/>
      <c r="D13" s="56"/>
      <c r="E13" s="57">
        <f>SUM(E14:E17)</f>
        <v>461387</v>
      </c>
      <c r="F13" s="58">
        <f>SUM(F14:F17)</f>
        <v>444029</v>
      </c>
      <c r="G13" s="58">
        <f>SUM(G14:G17)</f>
        <v>527488</v>
      </c>
      <c r="H13" s="59">
        <f>SUM(H14:H17)</f>
        <v>423802</v>
      </c>
    </row>
    <row r="14" spans="1:10" s="3" customFormat="1" ht="11.25" customHeight="1" x14ac:dyDescent="0.2">
      <c r="A14" s="60" t="s">
        <v>14</v>
      </c>
      <c r="B14" s="46"/>
      <c r="C14" s="46"/>
      <c r="D14" s="55"/>
      <c r="E14" s="57">
        <v>52497</v>
      </c>
      <c r="F14" s="58">
        <v>66257</v>
      </c>
      <c r="G14" s="58">
        <v>66315</v>
      </c>
      <c r="H14" s="59">
        <v>79734</v>
      </c>
    </row>
    <row r="15" spans="1:10" s="3" customFormat="1" ht="11.25" customHeight="1" x14ac:dyDescent="0.2">
      <c r="A15" s="60" t="s">
        <v>15</v>
      </c>
      <c r="B15" s="61"/>
      <c r="C15" s="46"/>
      <c r="D15" s="55"/>
      <c r="E15" s="57">
        <v>1</v>
      </c>
      <c r="F15" s="58">
        <v>0</v>
      </c>
      <c r="G15" s="58">
        <v>0</v>
      </c>
      <c r="H15" s="59">
        <v>0</v>
      </c>
    </row>
    <row r="16" spans="1:10" s="3" customFormat="1" ht="11.25" customHeight="1" x14ac:dyDescent="0.2">
      <c r="A16" s="60" t="s">
        <v>16</v>
      </c>
      <c r="B16" s="46"/>
      <c r="C16" s="46"/>
      <c r="D16" s="55"/>
      <c r="E16" s="57">
        <v>141595</v>
      </c>
      <c r="F16" s="58">
        <v>115552</v>
      </c>
      <c r="G16" s="58">
        <v>200341</v>
      </c>
      <c r="H16" s="59">
        <v>95122</v>
      </c>
    </row>
    <row r="17" spans="1:8" s="3" customFormat="1" ht="11.25" customHeight="1" x14ac:dyDescent="0.2">
      <c r="A17" s="62" t="s">
        <v>17</v>
      </c>
      <c r="B17" s="55"/>
      <c r="C17" s="55"/>
      <c r="D17" s="56"/>
      <c r="E17" s="51">
        <v>267294</v>
      </c>
      <c r="F17" s="52">
        <v>262220</v>
      </c>
      <c r="G17" s="52">
        <v>260832</v>
      </c>
      <c r="H17" s="53">
        <v>248946</v>
      </c>
    </row>
    <row r="18" spans="1:8" s="3" customFormat="1" ht="11.25" customHeight="1" x14ac:dyDescent="0.2">
      <c r="A18" s="32"/>
      <c r="B18" s="27"/>
      <c r="C18" s="27"/>
      <c r="D18" s="27"/>
      <c r="E18" s="51"/>
      <c r="F18" s="52"/>
      <c r="G18" s="52"/>
      <c r="H18" s="53"/>
    </row>
    <row r="19" spans="1:8" s="3" customFormat="1" ht="11.25" customHeight="1" x14ac:dyDescent="0.2">
      <c r="A19" s="54" t="s">
        <v>18</v>
      </c>
      <c r="B19" s="55"/>
      <c r="C19" s="55"/>
      <c r="D19" s="56"/>
      <c r="E19" s="57">
        <f>SUM(E20:E24)</f>
        <v>33633242</v>
      </c>
      <c r="F19" s="58">
        <f>SUM(F20:F24)</f>
        <v>33386755</v>
      </c>
      <c r="G19" s="58">
        <f>SUM(G20:G24)</f>
        <v>33029242</v>
      </c>
      <c r="H19" s="59">
        <f>SUM(H20:H24)</f>
        <v>32421909</v>
      </c>
    </row>
    <row r="20" spans="1:8" s="3" customFormat="1" ht="11.25" customHeight="1" x14ac:dyDescent="0.2">
      <c r="A20" s="60" t="s">
        <v>14</v>
      </c>
      <c r="B20" s="46"/>
      <c r="C20" s="46"/>
      <c r="D20" s="56"/>
      <c r="E20" s="57">
        <v>0</v>
      </c>
      <c r="F20" s="58">
        <v>0</v>
      </c>
      <c r="G20" s="58">
        <v>0</v>
      </c>
      <c r="H20" s="59">
        <v>0</v>
      </c>
    </row>
    <row r="21" spans="1:8" s="3" customFormat="1" ht="11.25" customHeight="1" x14ac:dyDescent="0.2">
      <c r="A21" s="60" t="s">
        <v>15</v>
      </c>
      <c r="B21" s="46"/>
      <c r="C21" s="46"/>
      <c r="D21" s="56"/>
      <c r="E21" s="57">
        <v>31807113</v>
      </c>
      <c r="F21" s="58">
        <v>31613821</v>
      </c>
      <c r="G21" s="58">
        <v>31377658</v>
      </c>
      <c r="H21" s="59">
        <v>30503864</v>
      </c>
    </row>
    <row r="22" spans="1:8" s="3" customFormat="1" ht="11.25" customHeight="1" x14ac:dyDescent="0.2">
      <c r="A22" s="60" t="s">
        <v>16</v>
      </c>
      <c r="B22" s="46"/>
      <c r="C22" s="46"/>
      <c r="D22" s="55"/>
      <c r="E22" s="57">
        <v>1603310</v>
      </c>
      <c r="F22" s="58">
        <v>1549024</v>
      </c>
      <c r="G22" s="58">
        <v>1427068</v>
      </c>
      <c r="H22" s="59">
        <v>1576146</v>
      </c>
    </row>
    <row r="23" spans="1:8" s="3" customFormat="1" ht="11.25" customHeight="1" x14ac:dyDescent="0.2">
      <c r="A23" s="62" t="s">
        <v>17</v>
      </c>
      <c r="B23" s="55"/>
      <c r="C23" s="55"/>
      <c r="D23" s="56"/>
      <c r="E23" s="57">
        <v>144295</v>
      </c>
      <c r="F23" s="58">
        <v>144727</v>
      </c>
      <c r="G23" s="58">
        <v>140942</v>
      </c>
      <c r="H23" s="59">
        <v>265499</v>
      </c>
    </row>
    <row r="24" spans="1:8" s="3" customFormat="1" ht="11.25" customHeight="1" x14ac:dyDescent="0.2">
      <c r="A24" s="62" t="s">
        <v>19</v>
      </c>
      <c r="B24" s="55"/>
      <c r="C24" s="55"/>
      <c r="D24" s="56"/>
      <c r="E24" s="57">
        <v>78524</v>
      </c>
      <c r="F24" s="58">
        <v>79183</v>
      </c>
      <c r="G24" s="58">
        <v>83574</v>
      </c>
      <c r="H24" s="59">
        <v>76400</v>
      </c>
    </row>
    <row r="25" spans="1:8" s="3" customFormat="1" ht="11.25" customHeight="1" x14ac:dyDescent="0.2">
      <c r="A25" s="32"/>
      <c r="B25" s="27"/>
      <c r="C25" s="27"/>
      <c r="D25" s="27"/>
      <c r="E25" s="36"/>
      <c r="F25" s="37"/>
      <c r="G25" s="37"/>
      <c r="H25" s="38"/>
    </row>
    <row r="26" spans="1:8" s="3" customFormat="1" ht="11.25" customHeight="1" x14ac:dyDescent="0.25">
      <c r="A26" s="45" t="s">
        <v>20</v>
      </c>
      <c r="B26" s="46"/>
      <c r="C26" s="46"/>
      <c r="D26" s="47"/>
      <c r="E26" s="48">
        <f>SUM(E28,E34)</f>
        <v>41831143</v>
      </c>
      <c r="F26" s="49">
        <f>SUM(F28,F34)</f>
        <v>43087119</v>
      </c>
      <c r="G26" s="49">
        <f>SUM(G28,G34)</f>
        <v>43867980</v>
      </c>
      <c r="H26" s="50">
        <f>SUM(H28,H34)</f>
        <v>44889134</v>
      </c>
    </row>
    <row r="27" spans="1:8" s="3" customFormat="1" ht="11.25" customHeight="1" x14ac:dyDescent="0.2">
      <c r="A27" s="32"/>
      <c r="B27" s="27"/>
      <c r="C27" s="27"/>
      <c r="D27" s="27"/>
      <c r="E27" s="51"/>
      <c r="F27" s="52"/>
      <c r="G27" s="52"/>
      <c r="H27" s="53"/>
    </row>
    <row r="28" spans="1:8" s="3" customFormat="1" ht="11.25" customHeight="1" x14ac:dyDescent="0.2">
      <c r="A28" s="54" t="s">
        <v>21</v>
      </c>
      <c r="B28" s="55"/>
      <c r="C28" s="55"/>
      <c r="D28" s="56"/>
      <c r="E28" s="57">
        <f>SUM(E29:E32)</f>
        <v>46026</v>
      </c>
      <c r="F28" s="58">
        <f>SUM(F29:F32)</f>
        <v>930</v>
      </c>
      <c r="G28" s="58">
        <f>SUM(G29:G32)</f>
        <v>18336</v>
      </c>
      <c r="H28" s="59">
        <f>SUM(H29:H32)</f>
        <v>24867</v>
      </c>
    </row>
    <row r="29" spans="1:8" s="3" customFormat="1" ht="11.25" customHeight="1" x14ac:dyDescent="0.2">
      <c r="A29" s="60" t="s">
        <v>14</v>
      </c>
      <c r="B29" s="46"/>
      <c r="C29" s="46"/>
      <c r="D29" s="56"/>
      <c r="E29" s="57">
        <v>0</v>
      </c>
      <c r="F29" s="58">
        <v>0</v>
      </c>
      <c r="G29" s="58">
        <v>17390</v>
      </c>
      <c r="H29" s="59">
        <v>23940</v>
      </c>
    </row>
    <row r="30" spans="1:8" s="3" customFormat="1" ht="11.25" customHeight="1" x14ac:dyDescent="0.2">
      <c r="A30" s="60" t="s">
        <v>15</v>
      </c>
      <c r="B30" s="61"/>
      <c r="C30" s="46"/>
      <c r="D30" s="56"/>
      <c r="E30" s="57">
        <v>0</v>
      </c>
      <c r="F30" s="58">
        <v>0</v>
      </c>
      <c r="G30" s="58">
        <v>0</v>
      </c>
      <c r="H30" s="59">
        <v>0</v>
      </c>
    </row>
    <row r="31" spans="1:8" s="3" customFormat="1" ht="11.25" customHeight="1" x14ac:dyDescent="0.2">
      <c r="A31" s="60" t="s">
        <v>16</v>
      </c>
      <c r="B31" s="46"/>
      <c r="C31" s="46"/>
      <c r="D31" s="55"/>
      <c r="E31" s="57">
        <v>45100</v>
      </c>
      <c r="F31" s="58">
        <v>8</v>
      </c>
      <c r="G31" s="58">
        <v>24</v>
      </c>
      <c r="H31" s="59">
        <v>0</v>
      </c>
    </row>
    <row r="32" spans="1:8" s="3" customFormat="1" ht="11.25" customHeight="1" x14ac:dyDescent="0.2">
      <c r="A32" s="62" t="s">
        <v>17</v>
      </c>
      <c r="B32" s="55"/>
      <c r="C32" s="55"/>
      <c r="D32" s="56"/>
      <c r="E32" s="57">
        <v>926</v>
      </c>
      <c r="F32" s="58">
        <v>922</v>
      </c>
      <c r="G32" s="58">
        <v>922</v>
      </c>
      <c r="H32" s="59">
        <v>927</v>
      </c>
    </row>
    <row r="33" spans="1:8" s="3" customFormat="1" ht="11.25" customHeight="1" x14ac:dyDescent="0.2">
      <c r="A33" s="32"/>
      <c r="B33" s="27"/>
      <c r="C33" s="27"/>
      <c r="D33" s="27"/>
      <c r="E33" s="51"/>
      <c r="F33" s="52"/>
      <c r="G33" s="52"/>
      <c r="H33" s="53"/>
    </row>
    <row r="34" spans="1:8" s="3" customFormat="1" ht="11.25" customHeight="1" x14ac:dyDescent="0.2">
      <c r="A34" s="54" t="s">
        <v>22</v>
      </c>
      <c r="B34" s="55"/>
      <c r="C34" s="55"/>
      <c r="D34" s="56"/>
      <c r="E34" s="57">
        <f>SUM(E35:E39)</f>
        <v>41785117</v>
      </c>
      <c r="F34" s="58">
        <f>SUM(F35:F39)</f>
        <v>43086189</v>
      </c>
      <c r="G34" s="58">
        <f>SUM(G35:G39)</f>
        <v>43849644</v>
      </c>
      <c r="H34" s="59">
        <f>SUM(H35:H39)</f>
        <v>44864267</v>
      </c>
    </row>
    <row r="35" spans="1:8" s="3" customFormat="1" ht="11.25" customHeight="1" x14ac:dyDescent="0.2">
      <c r="A35" s="60" t="s">
        <v>14</v>
      </c>
      <c r="B35" s="46"/>
      <c r="C35" s="46"/>
      <c r="D35" s="56"/>
      <c r="E35" s="57">
        <v>0</v>
      </c>
      <c r="F35" s="58">
        <v>0</v>
      </c>
      <c r="G35" s="58">
        <v>0</v>
      </c>
      <c r="H35" s="59">
        <v>0</v>
      </c>
    </row>
    <row r="36" spans="1:8" s="3" customFormat="1" ht="11.25" customHeight="1" x14ac:dyDescent="0.2">
      <c r="A36" s="60" t="s">
        <v>15</v>
      </c>
      <c r="B36" s="46"/>
      <c r="C36" s="46"/>
      <c r="D36" s="56"/>
      <c r="E36" s="57">
        <v>35380821</v>
      </c>
      <c r="F36" s="58">
        <v>36653727</v>
      </c>
      <c r="G36" s="58">
        <v>37417509</v>
      </c>
      <c r="H36" s="59">
        <v>38367265</v>
      </c>
    </row>
    <row r="37" spans="1:8" s="3" customFormat="1" ht="11.25" customHeight="1" x14ac:dyDescent="0.2">
      <c r="A37" s="60" t="s">
        <v>16</v>
      </c>
      <c r="B37" s="46"/>
      <c r="C37" s="46"/>
      <c r="D37" s="55"/>
      <c r="E37" s="57">
        <v>4442266</v>
      </c>
      <c r="F37" s="58">
        <v>4466288</v>
      </c>
      <c r="G37" s="58">
        <v>4465120</v>
      </c>
      <c r="H37" s="59">
        <v>4525591</v>
      </c>
    </row>
    <row r="38" spans="1:8" s="3" customFormat="1" ht="11.25" customHeight="1" x14ac:dyDescent="0.2">
      <c r="A38" s="62" t="s">
        <v>17</v>
      </c>
      <c r="B38" s="55"/>
      <c r="C38" s="55"/>
      <c r="D38" s="56"/>
      <c r="E38" s="57">
        <v>1961838</v>
      </c>
      <c r="F38" s="58">
        <v>1965986</v>
      </c>
      <c r="G38" s="58">
        <v>1966831</v>
      </c>
      <c r="H38" s="59">
        <v>1971229</v>
      </c>
    </row>
    <row r="39" spans="1:8" s="3" customFormat="1" ht="11.25" customHeight="1" x14ac:dyDescent="0.2">
      <c r="A39" s="62" t="s">
        <v>19</v>
      </c>
      <c r="B39" s="55"/>
      <c r="C39" s="55"/>
      <c r="D39" s="56"/>
      <c r="E39" s="57">
        <v>192</v>
      </c>
      <c r="F39" s="58">
        <v>188</v>
      </c>
      <c r="G39" s="58">
        <v>184</v>
      </c>
      <c r="H39" s="59">
        <v>182</v>
      </c>
    </row>
    <row r="40" spans="1:8" s="3" customFormat="1" ht="11.25" customHeight="1" x14ac:dyDescent="0.2">
      <c r="A40" s="54"/>
      <c r="B40" s="55"/>
      <c r="C40" s="55"/>
      <c r="D40" s="55"/>
      <c r="E40" s="51"/>
      <c r="F40" s="52"/>
      <c r="G40" s="63"/>
      <c r="H40" s="64"/>
    </row>
    <row r="41" spans="1:8" s="3" customFormat="1" ht="11.25" customHeight="1" x14ac:dyDescent="0.25">
      <c r="A41" s="45" t="s">
        <v>23</v>
      </c>
      <c r="B41" s="65"/>
      <c r="C41" s="65"/>
      <c r="D41" s="47"/>
      <c r="E41" s="48">
        <f>SUM(E13,E28)</f>
        <v>507413</v>
      </c>
      <c r="F41" s="49">
        <f>SUM(F13,F28)</f>
        <v>444959</v>
      </c>
      <c r="G41" s="49">
        <f>SUM(G13,G28)</f>
        <v>545824</v>
      </c>
      <c r="H41" s="50">
        <f>SUM(H13,H28)</f>
        <v>448669</v>
      </c>
    </row>
    <row r="42" spans="1:8" s="3" customFormat="1" ht="11.25" customHeight="1" x14ac:dyDescent="0.25">
      <c r="A42" s="66" t="s">
        <v>24</v>
      </c>
      <c r="B42" s="28"/>
      <c r="C42" s="28"/>
      <c r="D42" s="67"/>
      <c r="E42" s="57">
        <v>0</v>
      </c>
      <c r="F42" s="58">
        <v>0</v>
      </c>
      <c r="G42" s="58">
        <v>0</v>
      </c>
      <c r="H42" s="59">
        <v>0</v>
      </c>
    </row>
    <row r="43" spans="1:8" s="3" customFormat="1" ht="11.25" customHeight="1" x14ac:dyDescent="0.25">
      <c r="A43" s="68"/>
      <c r="B43" s="69"/>
      <c r="C43" s="69"/>
      <c r="D43" s="70"/>
      <c r="E43" s="71"/>
      <c r="F43" s="72"/>
      <c r="G43" s="72"/>
      <c r="H43" s="73"/>
    </row>
    <row r="44" spans="1:8" s="3" customFormat="1" ht="12" customHeight="1" thickBot="1" x14ac:dyDescent="0.3">
      <c r="A44" s="17" t="s">
        <v>25</v>
      </c>
      <c r="B44" s="18"/>
      <c r="C44" s="18"/>
      <c r="D44" s="74"/>
      <c r="E44" s="75">
        <f>SUM(E19,E34)</f>
        <v>75418359</v>
      </c>
      <c r="F44" s="76">
        <f>SUM(F19,F34)</f>
        <v>76472944</v>
      </c>
      <c r="G44" s="76">
        <f>SUM(G19,G34)</f>
        <v>76878886</v>
      </c>
      <c r="H44" s="77">
        <f>SUM(H19,H34)</f>
        <v>77286176</v>
      </c>
    </row>
    <row r="45" spans="1:8" s="3" customFormat="1" ht="11.25" customHeight="1" x14ac:dyDescent="0.25">
      <c r="A45" s="45" t="s">
        <v>26</v>
      </c>
      <c r="B45" s="65"/>
      <c r="C45" s="65"/>
      <c r="D45" s="47"/>
      <c r="E45" s="78"/>
      <c r="F45" s="79"/>
      <c r="G45" s="80"/>
      <c r="H45" s="81"/>
    </row>
    <row r="46" spans="1:8" s="3" customFormat="1" ht="11.25" customHeight="1" x14ac:dyDescent="0.25">
      <c r="A46" s="26" t="s">
        <v>27</v>
      </c>
      <c r="B46" s="28"/>
      <c r="C46" s="65" t="s">
        <v>28</v>
      </c>
      <c r="D46" s="67"/>
      <c r="E46" s="48">
        <f>SUM(E47:E48)</f>
        <v>52497</v>
      </c>
      <c r="F46" s="49">
        <f>SUM(F47:F48)</f>
        <v>66257</v>
      </c>
      <c r="G46" s="49">
        <f>SUM(G47:G48)</f>
        <v>83705</v>
      </c>
      <c r="H46" s="50">
        <f>SUM(H47:H48)</f>
        <v>103674</v>
      </c>
    </row>
    <row r="47" spans="1:8" s="3" customFormat="1" ht="11.25" customHeight="1" x14ac:dyDescent="0.2">
      <c r="A47" s="54" t="s">
        <v>29</v>
      </c>
      <c r="B47" s="55"/>
      <c r="C47" s="55"/>
      <c r="D47" s="56"/>
      <c r="E47" s="51">
        <f>SUM(E14,E29)</f>
        <v>52497</v>
      </c>
      <c r="F47" s="52">
        <f>SUM(F14,F29)</f>
        <v>66257</v>
      </c>
      <c r="G47" s="52">
        <f>SUM(G14,G29)</f>
        <v>83705</v>
      </c>
      <c r="H47" s="53">
        <f>SUM(H14,H29)</f>
        <v>103674</v>
      </c>
    </row>
    <row r="48" spans="1:8" s="3" customFormat="1" ht="11.25" customHeight="1" x14ac:dyDescent="0.2">
      <c r="A48" s="54" t="s">
        <v>30</v>
      </c>
      <c r="B48" s="55"/>
      <c r="C48" s="55"/>
      <c r="D48" s="56"/>
      <c r="E48" s="51">
        <f>SUM(E35,E20)</f>
        <v>0</v>
      </c>
      <c r="F48" s="52">
        <f>SUM(F35,F20)</f>
        <v>0</v>
      </c>
      <c r="G48" s="52">
        <f>SUM(G35,G20)</f>
        <v>0</v>
      </c>
      <c r="H48" s="53">
        <f>SUM(H35,H20)</f>
        <v>0</v>
      </c>
    </row>
    <row r="49" spans="1:8" s="3" customFormat="1" ht="11.25" customHeight="1" x14ac:dyDescent="0.2">
      <c r="A49" s="54" t="s">
        <v>31</v>
      </c>
      <c r="B49" s="55"/>
      <c r="C49" s="55"/>
      <c r="D49" s="56"/>
      <c r="E49" s="51">
        <f>SUM(E14,E20)</f>
        <v>52497</v>
      </c>
      <c r="F49" s="52">
        <f>SUM(F14,F20)</f>
        <v>66257</v>
      </c>
      <c r="G49" s="52">
        <f>SUM(G14,G20)</f>
        <v>66315</v>
      </c>
      <c r="H49" s="53">
        <f>SUM(H14,H20)</f>
        <v>79734</v>
      </c>
    </row>
    <row r="50" spans="1:8" s="3" customFormat="1" ht="11.25" customHeight="1" x14ac:dyDescent="0.2">
      <c r="A50" s="54" t="s">
        <v>32</v>
      </c>
      <c r="B50" s="55"/>
      <c r="C50" s="55"/>
      <c r="D50" s="56"/>
      <c r="E50" s="51">
        <f>SUM(E29,E35)</f>
        <v>0</v>
      </c>
      <c r="F50" s="52">
        <f>SUM(F29,F35)</f>
        <v>0</v>
      </c>
      <c r="G50" s="52">
        <f>SUM(G29,G35)</f>
        <v>17390</v>
      </c>
      <c r="H50" s="53">
        <f>SUM(H29,H35)</f>
        <v>23940</v>
      </c>
    </row>
    <row r="51" spans="1:8" s="3" customFormat="1" ht="11.25" customHeight="1" x14ac:dyDescent="0.25">
      <c r="A51" s="26"/>
      <c r="B51" s="28"/>
      <c r="C51" s="28"/>
      <c r="D51" s="67"/>
      <c r="E51" s="71"/>
      <c r="F51" s="72"/>
      <c r="G51" s="72"/>
      <c r="H51" s="73"/>
    </row>
    <row r="52" spans="1:8" s="3" customFormat="1" ht="11.25" customHeight="1" x14ac:dyDescent="0.25">
      <c r="A52" s="45" t="s">
        <v>33</v>
      </c>
      <c r="B52" s="65"/>
      <c r="C52" s="65" t="s">
        <v>34</v>
      </c>
      <c r="D52" s="47"/>
      <c r="E52" s="48">
        <f>SUM(E53:E54)</f>
        <v>67187935</v>
      </c>
      <c r="F52" s="49">
        <f>SUM(F53:F54)</f>
        <v>68267548</v>
      </c>
      <c r="G52" s="49">
        <f>SUM(G53:G54)</f>
        <v>68795167</v>
      </c>
      <c r="H52" s="50">
        <f>SUM(H53:H54)</f>
        <v>68871129</v>
      </c>
    </row>
    <row r="53" spans="1:8" s="3" customFormat="1" ht="11.25" customHeight="1" x14ac:dyDescent="0.25">
      <c r="A53" s="54" t="s">
        <v>35</v>
      </c>
      <c r="B53" s="55"/>
      <c r="C53" s="82"/>
      <c r="D53" s="56"/>
      <c r="E53" s="51">
        <f>SUM(E15,E30)</f>
        <v>1</v>
      </c>
      <c r="F53" s="52">
        <f>SUM(F15,F30)</f>
        <v>0</v>
      </c>
      <c r="G53" s="52">
        <f>SUM(G15,G30)</f>
        <v>0</v>
      </c>
      <c r="H53" s="53">
        <f>SUM(H15,H30)</f>
        <v>0</v>
      </c>
    </row>
    <row r="54" spans="1:8" s="3" customFormat="1" ht="11.25" customHeight="1" x14ac:dyDescent="0.25">
      <c r="A54" s="54" t="s">
        <v>36</v>
      </c>
      <c r="B54" s="55"/>
      <c r="C54" s="82"/>
      <c r="D54" s="56"/>
      <c r="E54" s="51">
        <f>SUM(E21,E36)</f>
        <v>67187934</v>
      </c>
      <c r="F54" s="52">
        <f>SUM(F21,F36)</f>
        <v>68267548</v>
      </c>
      <c r="G54" s="52">
        <f>SUM(G21,G36)</f>
        <v>68795167</v>
      </c>
      <c r="H54" s="53">
        <f>SUM(H21,H36)</f>
        <v>68871129</v>
      </c>
    </row>
    <row r="55" spans="1:8" s="3" customFormat="1" ht="11.25" customHeight="1" x14ac:dyDescent="0.25">
      <c r="A55" s="54" t="s">
        <v>37</v>
      </c>
      <c r="B55" s="55"/>
      <c r="C55" s="82"/>
      <c r="D55" s="56"/>
      <c r="E55" s="51">
        <f>SUM(E15,E21)</f>
        <v>31807114</v>
      </c>
      <c r="F55" s="52">
        <f>SUM(F15,F21)</f>
        <v>31613821</v>
      </c>
      <c r="G55" s="52">
        <f>SUM(G15,G21)</f>
        <v>31377658</v>
      </c>
      <c r="H55" s="53">
        <f>SUM(H15,H21)</f>
        <v>30503864</v>
      </c>
    </row>
    <row r="56" spans="1:8" s="3" customFormat="1" ht="11.25" customHeight="1" x14ac:dyDescent="0.25">
      <c r="A56" s="54" t="s">
        <v>38</v>
      </c>
      <c r="B56" s="55"/>
      <c r="C56" s="82"/>
      <c r="D56" s="83"/>
      <c r="E56" s="51">
        <f>SUM(E30,E36)</f>
        <v>35380821</v>
      </c>
      <c r="F56" s="52">
        <f>SUM(F30,F36)</f>
        <v>36653727</v>
      </c>
      <c r="G56" s="52">
        <f>SUM(G30,G36)</f>
        <v>37417509</v>
      </c>
      <c r="H56" s="53">
        <f>SUM(H30,H36)</f>
        <v>38367265</v>
      </c>
    </row>
    <row r="57" spans="1:8" s="3" customFormat="1" ht="11.25" customHeight="1" x14ac:dyDescent="0.25">
      <c r="A57" s="84"/>
      <c r="B57" s="85"/>
      <c r="C57" s="28"/>
      <c r="D57" s="67"/>
      <c r="E57" s="71"/>
      <c r="F57" s="72"/>
      <c r="G57" s="72"/>
      <c r="H57" s="73"/>
    </row>
    <row r="58" spans="1:8" s="3" customFormat="1" ht="11.25" customHeight="1" x14ac:dyDescent="0.25">
      <c r="A58" s="26" t="s">
        <v>39</v>
      </c>
      <c r="B58" s="28"/>
      <c r="C58" s="65" t="s">
        <v>40</v>
      </c>
      <c r="D58" s="67"/>
      <c r="E58" s="48">
        <f>SUM(E59:E60)</f>
        <v>8685340</v>
      </c>
      <c r="F58" s="49">
        <f>SUM(F59:F60)</f>
        <v>8584098</v>
      </c>
      <c r="G58" s="49">
        <f>SUM(G59:G60)</f>
        <v>8545838</v>
      </c>
      <c r="H58" s="50">
        <f>SUM(H59:H60)</f>
        <v>8760042</v>
      </c>
    </row>
    <row r="59" spans="1:8" s="3" customFormat="1" ht="11.25" customHeight="1" x14ac:dyDescent="0.2">
      <c r="A59" s="54" t="s">
        <v>41</v>
      </c>
      <c r="B59" s="55"/>
      <c r="C59" s="55"/>
      <c r="D59" s="56"/>
      <c r="E59" s="51">
        <f t="shared" ref="E59:H62" si="0">E65+E71+E77</f>
        <v>454915</v>
      </c>
      <c r="F59" s="52">
        <f t="shared" si="0"/>
        <v>378702</v>
      </c>
      <c r="G59" s="52">
        <f t="shared" si="0"/>
        <v>462119</v>
      </c>
      <c r="H59" s="53">
        <f t="shared" si="0"/>
        <v>344995</v>
      </c>
    </row>
    <row r="60" spans="1:8" s="3" customFormat="1" ht="11.25" customHeight="1" x14ac:dyDescent="0.2">
      <c r="A60" s="54" t="s">
        <v>42</v>
      </c>
      <c r="B60" s="55"/>
      <c r="C60" s="55"/>
      <c r="D60" s="56"/>
      <c r="E60" s="51">
        <f t="shared" si="0"/>
        <v>8230425</v>
      </c>
      <c r="F60" s="52">
        <f t="shared" si="0"/>
        <v>8205396</v>
      </c>
      <c r="G60" s="52">
        <f t="shared" si="0"/>
        <v>8083719</v>
      </c>
      <c r="H60" s="53">
        <f t="shared" si="0"/>
        <v>8415047</v>
      </c>
    </row>
    <row r="61" spans="1:8" s="3" customFormat="1" ht="11.25" customHeight="1" x14ac:dyDescent="0.2">
      <c r="A61" s="54" t="s">
        <v>43</v>
      </c>
      <c r="B61" s="55"/>
      <c r="C61" s="55"/>
      <c r="D61" s="56"/>
      <c r="E61" s="51">
        <f t="shared" si="0"/>
        <v>2235018</v>
      </c>
      <c r="F61" s="52">
        <f t="shared" si="0"/>
        <v>2150706</v>
      </c>
      <c r="G61" s="52">
        <f t="shared" si="0"/>
        <v>2112757</v>
      </c>
      <c r="H61" s="53">
        <f t="shared" si="0"/>
        <v>2262113</v>
      </c>
    </row>
    <row r="62" spans="1:8" s="3" customFormat="1" ht="11.25" customHeight="1" x14ac:dyDescent="0.2">
      <c r="A62" s="54" t="s">
        <v>44</v>
      </c>
      <c r="B62" s="55"/>
      <c r="C62" s="55"/>
      <c r="D62" s="56"/>
      <c r="E62" s="51">
        <f t="shared" si="0"/>
        <v>6450322</v>
      </c>
      <c r="F62" s="52">
        <f t="shared" si="0"/>
        <v>6433392</v>
      </c>
      <c r="G62" s="52">
        <f t="shared" si="0"/>
        <v>6433081</v>
      </c>
      <c r="H62" s="53">
        <f t="shared" si="0"/>
        <v>6497929</v>
      </c>
    </row>
    <row r="63" spans="1:8" s="3" customFormat="1" ht="11.25" customHeight="1" x14ac:dyDescent="0.2">
      <c r="A63" s="84"/>
      <c r="B63" s="85"/>
      <c r="C63" s="85"/>
      <c r="D63" s="70"/>
      <c r="E63" s="71"/>
      <c r="F63" s="72"/>
      <c r="G63" s="72"/>
      <c r="H63" s="73"/>
    </row>
    <row r="64" spans="1:8" s="3" customFormat="1" ht="11.25" customHeight="1" x14ac:dyDescent="0.25">
      <c r="A64" s="45" t="s">
        <v>45</v>
      </c>
      <c r="B64" s="65"/>
      <c r="C64" s="65" t="s">
        <v>46</v>
      </c>
      <c r="D64" s="47"/>
      <c r="E64" s="48">
        <f>SUM(E65:E66)</f>
        <v>6232271</v>
      </c>
      <c r="F64" s="49">
        <f>SUM(F65:F66)</f>
        <v>6130872</v>
      </c>
      <c r="G64" s="49">
        <f>SUM(G65:G66)</f>
        <v>6092553</v>
      </c>
      <c r="H64" s="50">
        <f>SUM(H65:H66)</f>
        <v>6196859</v>
      </c>
    </row>
    <row r="65" spans="1:8" s="3" customFormat="1" ht="11.25" customHeight="1" x14ac:dyDescent="0.25">
      <c r="A65" s="54" t="s">
        <v>47</v>
      </c>
      <c r="B65" s="55"/>
      <c r="C65" s="82"/>
      <c r="D65" s="55"/>
      <c r="E65" s="51">
        <f>SUM(E16,E31)</f>
        <v>186695</v>
      </c>
      <c r="F65" s="52">
        <f>SUM(F16,F31)</f>
        <v>115560</v>
      </c>
      <c r="G65" s="52">
        <f>SUM(G16,G31)</f>
        <v>200365</v>
      </c>
      <c r="H65" s="53">
        <f>SUM(H16,H31)</f>
        <v>95122</v>
      </c>
    </row>
    <row r="66" spans="1:8" s="3" customFormat="1" ht="11.25" customHeight="1" x14ac:dyDescent="0.25">
      <c r="A66" s="54" t="s">
        <v>48</v>
      </c>
      <c r="B66" s="55"/>
      <c r="C66" s="82"/>
      <c r="D66" s="55"/>
      <c r="E66" s="51">
        <f>SUM(E22,E37)</f>
        <v>6045576</v>
      </c>
      <c r="F66" s="52">
        <f>SUM(F22,F37)</f>
        <v>6015312</v>
      </c>
      <c r="G66" s="52">
        <f>SUM(G22,G37)</f>
        <v>5892188</v>
      </c>
      <c r="H66" s="53">
        <f>SUM(H22,H37)</f>
        <v>6101737</v>
      </c>
    </row>
    <row r="67" spans="1:8" s="3" customFormat="1" ht="11.25" customHeight="1" x14ac:dyDescent="0.25">
      <c r="A67" s="54" t="s">
        <v>49</v>
      </c>
      <c r="B67" s="55"/>
      <c r="C67" s="82"/>
      <c r="D67" s="55"/>
      <c r="E67" s="51">
        <f>SUM(E16,E22)</f>
        <v>1744905</v>
      </c>
      <c r="F67" s="52">
        <f>SUM(F16,F22)</f>
        <v>1664576</v>
      </c>
      <c r="G67" s="52">
        <f>SUM(G16,G22)</f>
        <v>1627409</v>
      </c>
      <c r="H67" s="53">
        <f>SUM(H16,H22)</f>
        <v>1671268</v>
      </c>
    </row>
    <row r="68" spans="1:8" s="3" customFormat="1" ht="11.25" customHeight="1" x14ac:dyDescent="0.25">
      <c r="A68" s="54" t="s">
        <v>50</v>
      </c>
      <c r="B68" s="55"/>
      <c r="C68" s="82"/>
      <c r="D68" s="55"/>
      <c r="E68" s="51">
        <f>SUM(E31,E37)</f>
        <v>4487366</v>
      </c>
      <c r="F68" s="52">
        <f>SUM(F31,F37)</f>
        <v>4466296</v>
      </c>
      <c r="G68" s="52">
        <f>SUM(G31,G37)</f>
        <v>4465144</v>
      </c>
      <c r="H68" s="53">
        <f>SUM(H31,H37)</f>
        <v>4525591</v>
      </c>
    </row>
    <row r="69" spans="1:8" s="3" customFormat="1" ht="11.25" customHeight="1" x14ac:dyDescent="0.25">
      <c r="A69" s="68"/>
      <c r="B69" s="69"/>
      <c r="C69" s="69"/>
      <c r="D69" s="70" t="s">
        <v>51</v>
      </c>
      <c r="E69" s="71"/>
      <c r="F69" s="72"/>
      <c r="G69" s="72"/>
      <c r="H69" s="73"/>
    </row>
    <row r="70" spans="1:8" s="3" customFormat="1" ht="11.25" customHeight="1" x14ac:dyDescent="0.25">
      <c r="A70" s="45" t="s">
        <v>52</v>
      </c>
      <c r="B70" s="65"/>
      <c r="C70" s="65"/>
      <c r="D70" s="47"/>
      <c r="E70" s="48">
        <f>SUM(E71:E72)</f>
        <v>2374353</v>
      </c>
      <c r="F70" s="49">
        <f>SUM(F71:F72)</f>
        <v>2373855</v>
      </c>
      <c r="G70" s="49">
        <f>SUM(G71:G72)</f>
        <v>2369527</v>
      </c>
      <c r="H70" s="50">
        <f>SUM(H71:H72)</f>
        <v>2486601</v>
      </c>
    </row>
    <row r="71" spans="1:8" s="3" customFormat="1" ht="11.25" customHeight="1" x14ac:dyDescent="0.25">
      <c r="A71" s="54" t="s">
        <v>53</v>
      </c>
      <c r="B71" s="55"/>
      <c r="C71" s="82"/>
      <c r="D71" s="55"/>
      <c r="E71" s="51">
        <f>SUM(E17,E32)</f>
        <v>268220</v>
      </c>
      <c r="F71" s="52">
        <f>SUM(F17,F32)</f>
        <v>263142</v>
      </c>
      <c r="G71" s="52">
        <f>SUM(G17,G32)</f>
        <v>261754</v>
      </c>
      <c r="H71" s="53">
        <f>SUM(H17,H32)</f>
        <v>249873</v>
      </c>
    </row>
    <row r="72" spans="1:8" s="3" customFormat="1" ht="11.25" customHeight="1" x14ac:dyDescent="0.25">
      <c r="A72" s="54" t="s">
        <v>54</v>
      </c>
      <c r="B72" s="55"/>
      <c r="C72" s="82"/>
      <c r="D72" s="55"/>
      <c r="E72" s="51">
        <f>SUM(E23,E38)</f>
        <v>2106133</v>
      </c>
      <c r="F72" s="52">
        <f>SUM(F23,F38)</f>
        <v>2110713</v>
      </c>
      <c r="G72" s="52">
        <f>SUM(G23,G38)</f>
        <v>2107773</v>
      </c>
      <c r="H72" s="53">
        <f>SUM(H23,H38)</f>
        <v>2236728</v>
      </c>
    </row>
    <row r="73" spans="1:8" s="3" customFormat="1" ht="11.25" customHeight="1" x14ac:dyDescent="0.25">
      <c r="A73" s="54" t="s">
        <v>55</v>
      </c>
      <c r="B73" s="55"/>
      <c r="C73" s="82"/>
      <c r="D73" s="55"/>
      <c r="E73" s="51">
        <f>SUM(E17,E23)</f>
        <v>411589</v>
      </c>
      <c r="F73" s="52">
        <f>SUM(F17,F23)</f>
        <v>406947</v>
      </c>
      <c r="G73" s="52">
        <f>SUM(G17,G23)</f>
        <v>401774</v>
      </c>
      <c r="H73" s="53">
        <f>SUM(H17,H23)</f>
        <v>514445</v>
      </c>
    </row>
    <row r="74" spans="1:8" s="3" customFormat="1" ht="11.25" customHeight="1" x14ac:dyDescent="0.25">
      <c r="A74" s="54" t="s">
        <v>56</v>
      </c>
      <c r="B74" s="55"/>
      <c r="C74" s="82"/>
      <c r="D74" s="55"/>
      <c r="E74" s="51">
        <f>E32+E38</f>
        <v>1962764</v>
      </c>
      <c r="F74" s="52">
        <f>F32+F38</f>
        <v>1966908</v>
      </c>
      <c r="G74" s="52">
        <f>G32+G38</f>
        <v>1967753</v>
      </c>
      <c r="H74" s="53">
        <f>H32+H38</f>
        <v>1972156</v>
      </c>
    </row>
    <row r="75" spans="1:8" s="3" customFormat="1" ht="11.25" customHeight="1" x14ac:dyDescent="0.25">
      <c r="A75" s="32"/>
      <c r="B75" s="27"/>
      <c r="C75" s="28"/>
      <c r="D75" s="27"/>
      <c r="E75" s="36"/>
      <c r="F75" s="37"/>
      <c r="G75" s="37"/>
      <c r="H75" s="38"/>
    </row>
    <row r="76" spans="1:8" s="3" customFormat="1" ht="11.25" customHeight="1" x14ac:dyDescent="0.25">
      <c r="A76" s="45" t="s">
        <v>57</v>
      </c>
      <c r="B76" s="65"/>
      <c r="C76" s="65"/>
      <c r="D76" s="47"/>
      <c r="E76" s="48">
        <f>SUM(E77:E78)</f>
        <v>78716</v>
      </c>
      <c r="F76" s="49">
        <f>SUM(F77:F78)</f>
        <v>79371</v>
      </c>
      <c r="G76" s="49">
        <f>SUM(G77:G78)</f>
        <v>83758</v>
      </c>
      <c r="H76" s="50">
        <f>SUM(H77:H78)</f>
        <v>76582</v>
      </c>
    </row>
    <row r="77" spans="1:8" s="3" customFormat="1" ht="11.25" customHeight="1" x14ac:dyDescent="0.25">
      <c r="A77" s="54" t="s">
        <v>58</v>
      </c>
      <c r="B77" s="55"/>
      <c r="C77" s="82"/>
      <c r="D77" s="55"/>
      <c r="E77" s="51"/>
      <c r="F77" s="52"/>
      <c r="G77" s="52"/>
      <c r="H77" s="53"/>
    </row>
    <row r="78" spans="1:8" s="3" customFormat="1" ht="11.25" customHeight="1" x14ac:dyDescent="0.25">
      <c r="A78" s="54" t="s">
        <v>59</v>
      </c>
      <c r="B78" s="55"/>
      <c r="C78" s="82"/>
      <c r="D78" s="55"/>
      <c r="E78" s="51">
        <f>E24+E39</f>
        <v>78716</v>
      </c>
      <c r="F78" s="52">
        <f>F24+F39</f>
        <v>79371</v>
      </c>
      <c r="G78" s="52">
        <f>G24+G39</f>
        <v>83758</v>
      </c>
      <c r="H78" s="53">
        <f>H24+H39</f>
        <v>76582</v>
      </c>
    </row>
    <row r="79" spans="1:8" s="3" customFormat="1" ht="11.25" customHeight="1" x14ac:dyDescent="0.25">
      <c r="A79" s="54" t="s">
        <v>60</v>
      </c>
      <c r="B79" s="55"/>
      <c r="C79" s="82"/>
      <c r="D79" s="55"/>
      <c r="E79" s="51">
        <f>E24</f>
        <v>78524</v>
      </c>
      <c r="F79" s="52">
        <f>F24</f>
        <v>79183</v>
      </c>
      <c r="G79" s="52">
        <f>G24</f>
        <v>83574</v>
      </c>
      <c r="H79" s="53">
        <f>H24</f>
        <v>76400</v>
      </c>
    </row>
    <row r="80" spans="1:8" s="3" customFormat="1" ht="11.25" customHeight="1" x14ac:dyDescent="0.25">
      <c r="A80" s="54" t="s">
        <v>61</v>
      </c>
      <c r="B80" s="55"/>
      <c r="C80" s="82"/>
      <c r="D80" s="55"/>
      <c r="E80" s="51">
        <f>E39</f>
        <v>192</v>
      </c>
      <c r="F80" s="52">
        <f>F39</f>
        <v>188</v>
      </c>
      <c r="G80" s="52">
        <f>G39</f>
        <v>184</v>
      </c>
      <c r="H80" s="53">
        <f>H39</f>
        <v>182</v>
      </c>
    </row>
    <row r="81" spans="1:8" s="3" customFormat="1" ht="12" customHeight="1" thickBot="1" x14ac:dyDescent="0.25">
      <c r="A81" s="86"/>
      <c r="B81" s="87"/>
      <c r="C81" s="87"/>
      <c r="D81" s="87"/>
      <c r="E81" s="88"/>
      <c r="F81" s="89"/>
      <c r="G81" s="89"/>
      <c r="H81" s="90"/>
    </row>
    <row r="82" spans="1:8" s="3" customFormat="1" ht="11.25" customHeight="1" x14ac:dyDescent="0.25">
      <c r="A82" s="91" t="s">
        <v>62</v>
      </c>
      <c r="B82" s="92"/>
      <c r="C82" s="92"/>
      <c r="D82" s="93"/>
      <c r="E82" s="94">
        <f>SUM(E85,E83)</f>
        <v>75925772</v>
      </c>
      <c r="F82" s="95">
        <f>SUM(F85,F83)</f>
        <v>76917903</v>
      </c>
      <c r="G82" s="95">
        <f>SUM(G85,G83)</f>
        <v>77424710</v>
      </c>
      <c r="H82" s="96">
        <f>SUM(H85,H83)</f>
        <v>77734845</v>
      </c>
    </row>
    <row r="83" spans="1:8" s="3" customFormat="1" ht="11.25" customHeight="1" x14ac:dyDescent="0.25">
      <c r="A83" s="97" t="s">
        <v>63</v>
      </c>
      <c r="B83" s="98"/>
      <c r="C83" s="98"/>
      <c r="D83" s="99"/>
      <c r="E83" s="94">
        <v>75654401</v>
      </c>
      <c r="F83" s="95">
        <v>75993984</v>
      </c>
      <c r="G83" s="95">
        <v>76504600</v>
      </c>
      <c r="H83" s="96">
        <v>76814813</v>
      </c>
    </row>
    <row r="84" spans="1:8" s="3" customFormat="1" ht="11.25" customHeight="1" x14ac:dyDescent="0.25">
      <c r="A84" s="97" t="s">
        <v>64</v>
      </c>
      <c r="B84" s="98"/>
      <c r="C84" s="98"/>
      <c r="D84" s="98"/>
      <c r="E84" s="100" t="s">
        <v>9</v>
      </c>
      <c r="F84" s="101" t="s">
        <v>9</v>
      </c>
      <c r="G84" s="101" t="s">
        <v>9</v>
      </c>
      <c r="H84" s="102" t="s">
        <v>9</v>
      </c>
    </row>
    <row r="85" spans="1:8" s="3" customFormat="1" ht="11.25" customHeight="1" x14ac:dyDescent="0.25">
      <c r="A85" s="97" t="s">
        <v>65</v>
      </c>
      <c r="B85" s="98"/>
      <c r="C85" s="98"/>
      <c r="D85" s="98"/>
      <c r="E85" s="103">
        <f>SUM(E86:E92)</f>
        <v>271371</v>
      </c>
      <c r="F85" s="104">
        <f>SUM(F86:F92)</f>
        <v>923919</v>
      </c>
      <c r="G85" s="104">
        <f>SUM(G86:G92)</f>
        <v>920110</v>
      </c>
      <c r="H85" s="105">
        <f>SUM(H86:H92)</f>
        <v>920032</v>
      </c>
    </row>
    <row r="86" spans="1:8" s="3" customFormat="1" ht="11.25" customHeight="1" x14ac:dyDescent="0.2">
      <c r="A86" s="106" t="s">
        <v>66</v>
      </c>
      <c r="B86" s="107"/>
      <c r="C86" s="107"/>
      <c r="D86" s="108"/>
      <c r="E86" s="100" t="s">
        <v>9</v>
      </c>
      <c r="F86" s="109" t="s">
        <v>9</v>
      </c>
      <c r="G86" s="109" t="s">
        <v>9</v>
      </c>
      <c r="H86" s="102" t="s">
        <v>9</v>
      </c>
    </row>
    <row r="87" spans="1:8" s="3" customFormat="1" ht="11.25" customHeight="1" x14ac:dyDescent="0.2">
      <c r="A87" s="110" t="s">
        <v>67</v>
      </c>
      <c r="B87" s="108"/>
      <c r="C87" s="108"/>
      <c r="D87" s="111"/>
      <c r="E87" s="112">
        <v>0</v>
      </c>
      <c r="F87" s="113">
        <v>3915</v>
      </c>
      <c r="G87" s="113">
        <v>99</v>
      </c>
      <c r="H87" s="114">
        <v>75</v>
      </c>
    </row>
    <row r="88" spans="1:8" s="3" customFormat="1" ht="11.25" customHeight="1" x14ac:dyDescent="0.2">
      <c r="A88" s="110" t="s">
        <v>68</v>
      </c>
      <c r="B88" s="108"/>
      <c r="C88" s="108"/>
      <c r="D88" s="111"/>
      <c r="E88" s="112">
        <v>1037</v>
      </c>
      <c r="F88" s="115">
        <v>986</v>
      </c>
      <c r="G88" s="115">
        <v>1025</v>
      </c>
      <c r="H88" s="116">
        <v>1005</v>
      </c>
    </row>
    <row r="89" spans="1:8" s="3" customFormat="1" ht="11.25" customHeight="1" x14ac:dyDescent="0.2">
      <c r="A89" s="110" t="s">
        <v>69</v>
      </c>
      <c r="B89" s="117"/>
      <c r="C89" s="117"/>
      <c r="D89" s="118"/>
      <c r="E89" s="119">
        <v>356</v>
      </c>
      <c r="F89" s="115">
        <v>649035</v>
      </c>
      <c r="G89" s="115">
        <v>649008</v>
      </c>
      <c r="H89" s="116">
        <v>648974</v>
      </c>
    </row>
    <row r="90" spans="1:8" s="3" customFormat="1" ht="11.25" customHeight="1" x14ac:dyDescent="0.2">
      <c r="A90" s="110" t="s">
        <v>70</v>
      </c>
      <c r="B90" s="117"/>
      <c r="C90" s="117"/>
      <c r="D90" s="120"/>
      <c r="E90" s="121">
        <v>0</v>
      </c>
      <c r="F90" s="115">
        <v>5</v>
      </c>
      <c r="G90" s="115">
        <v>0</v>
      </c>
      <c r="H90" s="116">
        <v>0</v>
      </c>
    </row>
    <row r="91" spans="1:8" s="3" customFormat="1" ht="11.25" customHeight="1" x14ac:dyDescent="0.2">
      <c r="A91" s="110" t="s">
        <v>71</v>
      </c>
      <c r="B91" s="117"/>
      <c r="C91" s="117"/>
      <c r="D91" s="117"/>
      <c r="E91" s="121">
        <v>269978</v>
      </c>
      <c r="F91" s="115">
        <v>269978</v>
      </c>
      <c r="G91" s="115">
        <v>269978</v>
      </c>
      <c r="H91" s="116">
        <v>269978</v>
      </c>
    </row>
    <row r="92" spans="1:8" s="3" customFormat="1" ht="11.25" customHeight="1" x14ac:dyDescent="0.2">
      <c r="A92" s="122" t="s">
        <v>72</v>
      </c>
      <c r="B92" s="123"/>
      <c r="C92" s="123"/>
      <c r="D92" s="124"/>
      <c r="E92" s="125">
        <v>0</v>
      </c>
      <c r="F92" s="115">
        <v>0</v>
      </c>
      <c r="G92" s="115">
        <v>0</v>
      </c>
      <c r="H92" s="116">
        <v>0</v>
      </c>
    </row>
    <row r="93" spans="1:8" s="3" customFormat="1" ht="12" customHeight="1" thickBot="1" x14ac:dyDescent="0.25">
      <c r="A93" s="126"/>
      <c r="B93" s="127"/>
      <c r="C93" s="127"/>
      <c r="D93" s="128"/>
      <c r="E93" s="129"/>
      <c r="F93" s="130"/>
      <c r="G93" s="130"/>
      <c r="H93" s="131"/>
    </row>
    <row r="94" spans="1:8" ht="15" customHeight="1" x14ac:dyDescent="0.35">
      <c r="A94" s="132" t="s">
        <v>73</v>
      </c>
      <c r="B94" s="6"/>
    </row>
    <row r="95" spans="1:8" ht="15" customHeight="1" x14ac:dyDescent="0.35">
      <c r="A95" s="133" t="s">
        <v>74</v>
      </c>
      <c r="B95" s="6"/>
      <c r="E95" s="134"/>
    </row>
    <row r="96" spans="1:8" ht="15" customHeight="1" x14ac:dyDescent="0.35"/>
    <row r="97" spans="1:8" ht="15" customHeight="1" x14ac:dyDescent="0.35"/>
    <row r="98" spans="1:8" ht="15" customHeight="1" x14ac:dyDescent="0.35">
      <c r="A98" s="135" t="s">
        <v>75</v>
      </c>
      <c r="B98" s="135"/>
      <c r="C98" s="135"/>
      <c r="D98" s="135"/>
      <c r="E98" s="136">
        <f>E7-E82</f>
        <v>0</v>
      </c>
      <c r="F98" s="136">
        <f>F7-F82</f>
        <v>0</v>
      </c>
      <c r="G98" s="136">
        <f>G7-G82</f>
        <v>0</v>
      </c>
      <c r="H98" s="136">
        <f>H7-H82</f>
        <v>0</v>
      </c>
    </row>
    <row r="99" spans="1:8" ht="15" customHeight="1" x14ac:dyDescent="0.35">
      <c r="E99" s="137"/>
      <c r="F99" s="137"/>
      <c r="G99" s="137"/>
      <c r="H99" s="137"/>
    </row>
  </sheetData>
  <mergeCells count="1">
    <mergeCell ref="A2:H2"/>
  </mergeCells>
  <pageMargins left="0.7" right="0.7" top="0.75" bottom="0.75" header="0.3" footer="0.3"/>
  <headerFooter>
    <oddFooter>&amp;L_x000D_&amp;1#&amp;"Calibri"&amp;10&amp;K000000 Interné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J99"/>
  <sheetViews>
    <sheetView zoomScale="90" zoomScaleNormal="90" workbookViewId="0">
      <selection activeCell="H8" sqref="H8"/>
    </sheetView>
  </sheetViews>
  <sheetFormatPr defaultRowHeight="14.5" x14ac:dyDescent="0.35"/>
  <cols>
    <col min="1" max="3" width="8.7265625" style="1"/>
    <col min="4" max="4" width="21.7265625" style="1" customWidth="1"/>
    <col min="5" max="8" width="10.1796875" customWidth="1"/>
    <col min="260" max="260" width="10.7265625" customWidth="1"/>
    <col min="261" max="264" width="10.1796875" customWidth="1"/>
    <col min="516" max="516" width="10.7265625" customWidth="1"/>
    <col min="517" max="520" width="10.1796875" customWidth="1"/>
    <col min="772" max="772" width="10.7265625" customWidth="1"/>
    <col min="773" max="776" width="10.1796875" customWidth="1"/>
    <col min="1028" max="1028" width="10.7265625" customWidth="1"/>
    <col min="1029" max="1032" width="10.1796875" customWidth="1"/>
    <col min="1284" max="1284" width="10.7265625" customWidth="1"/>
    <col min="1285" max="1288" width="10.1796875" customWidth="1"/>
    <col min="1540" max="1540" width="10.7265625" customWidth="1"/>
    <col min="1541" max="1544" width="10.1796875" customWidth="1"/>
    <col min="1796" max="1796" width="10.7265625" customWidth="1"/>
    <col min="1797" max="1800" width="10.1796875" customWidth="1"/>
    <col min="2052" max="2052" width="10.7265625" customWidth="1"/>
    <col min="2053" max="2056" width="10.1796875" customWidth="1"/>
    <col min="2308" max="2308" width="10.7265625" customWidth="1"/>
    <col min="2309" max="2312" width="10.1796875" customWidth="1"/>
    <col min="2564" max="2564" width="10.7265625" customWidth="1"/>
    <col min="2565" max="2568" width="10.1796875" customWidth="1"/>
    <col min="2820" max="2820" width="10.7265625" customWidth="1"/>
    <col min="2821" max="2824" width="10.1796875" customWidth="1"/>
    <col min="3076" max="3076" width="10.7265625" customWidth="1"/>
    <col min="3077" max="3080" width="10.1796875" customWidth="1"/>
    <col min="3332" max="3332" width="10.7265625" customWidth="1"/>
    <col min="3333" max="3336" width="10.1796875" customWidth="1"/>
    <col min="3588" max="3588" width="10.7265625" customWidth="1"/>
    <col min="3589" max="3592" width="10.1796875" customWidth="1"/>
    <col min="3844" max="3844" width="10.7265625" customWidth="1"/>
    <col min="3845" max="3848" width="10.1796875" customWidth="1"/>
    <col min="4100" max="4100" width="10.7265625" customWidth="1"/>
    <col min="4101" max="4104" width="10.1796875" customWidth="1"/>
    <col min="4356" max="4356" width="10.7265625" customWidth="1"/>
    <col min="4357" max="4360" width="10.1796875" customWidth="1"/>
    <col min="4612" max="4612" width="10.7265625" customWidth="1"/>
    <col min="4613" max="4616" width="10.1796875" customWidth="1"/>
    <col min="4868" max="4868" width="10.7265625" customWidth="1"/>
    <col min="4869" max="4872" width="10.1796875" customWidth="1"/>
    <col min="5124" max="5124" width="10.7265625" customWidth="1"/>
    <col min="5125" max="5128" width="10.1796875" customWidth="1"/>
    <col min="5380" max="5380" width="10.7265625" customWidth="1"/>
    <col min="5381" max="5384" width="10.1796875" customWidth="1"/>
    <col min="5636" max="5636" width="10.7265625" customWidth="1"/>
    <col min="5637" max="5640" width="10.1796875" customWidth="1"/>
    <col min="5892" max="5892" width="10.7265625" customWidth="1"/>
    <col min="5893" max="5896" width="10.1796875" customWidth="1"/>
    <col min="6148" max="6148" width="10.7265625" customWidth="1"/>
    <col min="6149" max="6152" width="10.1796875" customWidth="1"/>
    <col min="6404" max="6404" width="10.7265625" customWidth="1"/>
    <col min="6405" max="6408" width="10.1796875" customWidth="1"/>
    <col min="6660" max="6660" width="10.7265625" customWidth="1"/>
    <col min="6661" max="6664" width="10.1796875" customWidth="1"/>
    <col min="6916" max="6916" width="10.7265625" customWidth="1"/>
    <col min="6917" max="6920" width="10.1796875" customWidth="1"/>
    <col min="7172" max="7172" width="10.7265625" customWidth="1"/>
    <col min="7173" max="7176" width="10.1796875" customWidth="1"/>
    <col min="7428" max="7428" width="10.7265625" customWidth="1"/>
    <col min="7429" max="7432" width="10.1796875" customWidth="1"/>
    <col min="7684" max="7684" width="10.7265625" customWidth="1"/>
    <col min="7685" max="7688" width="10.1796875" customWidth="1"/>
    <col min="7940" max="7940" width="10.7265625" customWidth="1"/>
    <col min="7941" max="7944" width="10.1796875" customWidth="1"/>
    <col min="8196" max="8196" width="10.7265625" customWidth="1"/>
    <col min="8197" max="8200" width="10.1796875" customWidth="1"/>
    <col min="8452" max="8452" width="10.7265625" customWidth="1"/>
    <col min="8453" max="8456" width="10.1796875" customWidth="1"/>
    <col min="8708" max="8708" width="10.7265625" customWidth="1"/>
    <col min="8709" max="8712" width="10.1796875" customWidth="1"/>
    <col min="8964" max="8964" width="10.7265625" customWidth="1"/>
    <col min="8965" max="8968" width="10.1796875" customWidth="1"/>
    <col min="9220" max="9220" width="10.7265625" customWidth="1"/>
    <col min="9221" max="9224" width="10.1796875" customWidth="1"/>
    <col min="9476" max="9476" width="10.7265625" customWidth="1"/>
    <col min="9477" max="9480" width="10.1796875" customWidth="1"/>
    <col min="9732" max="9732" width="10.7265625" customWidth="1"/>
    <col min="9733" max="9736" width="10.1796875" customWidth="1"/>
    <col min="9988" max="9988" width="10.7265625" customWidth="1"/>
    <col min="9989" max="9992" width="10.1796875" customWidth="1"/>
    <col min="10244" max="10244" width="10.7265625" customWidth="1"/>
    <col min="10245" max="10248" width="10.1796875" customWidth="1"/>
    <col min="10500" max="10500" width="10.7265625" customWidth="1"/>
    <col min="10501" max="10504" width="10.1796875" customWidth="1"/>
    <col min="10756" max="10756" width="10.7265625" customWidth="1"/>
    <col min="10757" max="10760" width="10.1796875" customWidth="1"/>
    <col min="11012" max="11012" width="10.7265625" customWidth="1"/>
    <col min="11013" max="11016" width="10.1796875" customWidth="1"/>
    <col min="11268" max="11268" width="10.7265625" customWidth="1"/>
    <col min="11269" max="11272" width="10.1796875" customWidth="1"/>
    <col min="11524" max="11524" width="10.7265625" customWidth="1"/>
    <col min="11525" max="11528" width="10.1796875" customWidth="1"/>
    <col min="11780" max="11780" width="10.7265625" customWidth="1"/>
    <col min="11781" max="11784" width="10.1796875" customWidth="1"/>
    <col min="12036" max="12036" width="10.7265625" customWidth="1"/>
    <col min="12037" max="12040" width="10.1796875" customWidth="1"/>
    <col min="12292" max="12292" width="10.7265625" customWidth="1"/>
    <col min="12293" max="12296" width="10.1796875" customWidth="1"/>
    <col min="12548" max="12548" width="10.7265625" customWidth="1"/>
    <col min="12549" max="12552" width="10.1796875" customWidth="1"/>
    <col min="12804" max="12804" width="10.7265625" customWidth="1"/>
    <col min="12805" max="12808" width="10.1796875" customWidth="1"/>
    <col min="13060" max="13060" width="10.7265625" customWidth="1"/>
    <col min="13061" max="13064" width="10.1796875" customWidth="1"/>
    <col min="13316" max="13316" width="10.7265625" customWidth="1"/>
    <col min="13317" max="13320" width="10.1796875" customWidth="1"/>
    <col min="13572" max="13572" width="10.7265625" customWidth="1"/>
    <col min="13573" max="13576" width="10.1796875" customWidth="1"/>
    <col min="13828" max="13828" width="10.7265625" customWidth="1"/>
    <col min="13829" max="13832" width="10.1796875" customWidth="1"/>
    <col min="14084" max="14084" width="10.7265625" customWidth="1"/>
    <col min="14085" max="14088" width="10.1796875" customWidth="1"/>
    <col min="14340" max="14340" width="10.7265625" customWidth="1"/>
    <col min="14341" max="14344" width="10.1796875" customWidth="1"/>
    <col min="14596" max="14596" width="10.7265625" customWidth="1"/>
    <col min="14597" max="14600" width="10.1796875" customWidth="1"/>
    <col min="14852" max="14852" width="10.7265625" customWidth="1"/>
    <col min="14853" max="14856" width="10.1796875" customWidth="1"/>
    <col min="15108" max="15108" width="10.7265625" customWidth="1"/>
    <col min="15109" max="15112" width="10.1796875" customWidth="1"/>
    <col min="15364" max="15364" width="10.7265625" customWidth="1"/>
    <col min="15365" max="15368" width="10.1796875" customWidth="1"/>
    <col min="15620" max="15620" width="10.7265625" customWidth="1"/>
    <col min="15621" max="15624" width="10.1796875" customWidth="1"/>
    <col min="15876" max="15876" width="10.7265625" customWidth="1"/>
    <col min="15877" max="15880" width="10.1796875" customWidth="1"/>
    <col min="16132" max="16132" width="10.7265625" customWidth="1"/>
    <col min="16133" max="16136" width="10.1796875" customWidth="1"/>
  </cols>
  <sheetData>
    <row r="1" spans="1:10" s="3" customFormat="1" ht="11.25" customHeight="1" x14ac:dyDescent="0.2">
      <c r="A1" s="2"/>
      <c r="B1" s="2"/>
      <c r="C1" s="2"/>
      <c r="D1" s="2"/>
    </row>
    <row r="2" spans="1:10" s="5" customFormat="1" ht="15" customHeight="1" x14ac:dyDescent="0.3">
      <c r="A2" s="167" t="s">
        <v>0</v>
      </c>
      <c r="B2" s="167"/>
      <c r="C2" s="167"/>
      <c r="D2" s="167"/>
      <c r="E2" s="167"/>
      <c r="F2" s="167"/>
      <c r="G2" s="167"/>
      <c r="H2" s="167"/>
      <c r="I2" s="4"/>
      <c r="J2" s="4"/>
    </row>
    <row r="3" spans="1:10" s="3" customFormat="1" ht="12" customHeight="1" thickBot="1" x14ac:dyDescent="0.25">
      <c r="A3" s="7"/>
      <c r="B3" s="8"/>
      <c r="C3" s="9"/>
      <c r="D3" s="9"/>
      <c r="H3" s="10" t="s">
        <v>1</v>
      </c>
    </row>
    <row r="4" spans="1:10" s="3" customFormat="1" ht="11.25" customHeight="1" x14ac:dyDescent="0.25">
      <c r="A4" s="11"/>
      <c r="B4" s="12"/>
      <c r="C4" s="12"/>
      <c r="D4" s="12"/>
      <c r="E4" s="13" t="s">
        <v>2</v>
      </c>
      <c r="F4" s="14" t="s">
        <v>3</v>
      </c>
      <c r="G4" s="14" t="s">
        <v>4</v>
      </c>
      <c r="H4" s="15" t="s">
        <v>5</v>
      </c>
      <c r="J4" s="16"/>
    </row>
    <row r="5" spans="1:10" s="3" customFormat="1" ht="12" customHeight="1" thickBot="1" x14ac:dyDescent="0.3">
      <c r="A5" s="17" t="s">
        <v>6</v>
      </c>
      <c r="B5" s="18"/>
      <c r="C5" s="18"/>
      <c r="D5" s="18"/>
      <c r="E5" s="19">
        <v>2023</v>
      </c>
      <c r="F5" s="20">
        <v>2023</v>
      </c>
      <c r="G5" s="20">
        <v>2023</v>
      </c>
      <c r="H5" s="21">
        <v>2023</v>
      </c>
    </row>
    <row r="6" spans="1:10" s="3" customFormat="1" ht="11.25" customHeight="1" x14ac:dyDescent="0.2">
      <c r="A6" s="11"/>
      <c r="B6" s="12"/>
      <c r="C6" s="12"/>
      <c r="D6" s="12"/>
      <c r="E6" s="22"/>
      <c r="F6" s="23"/>
      <c r="G6" s="24"/>
      <c r="H6" s="25"/>
    </row>
    <row r="7" spans="1:10" s="3" customFormat="1" ht="11.25" customHeight="1" x14ac:dyDescent="0.25">
      <c r="A7" s="26" t="s">
        <v>7</v>
      </c>
      <c r="B7" s="27"/>
      <c r="C7" s="27"/>
      <c r="D7" s="28"/>
      <c r="E7" s="29">
        <f>SUM(E11,E26)</f>
        <v>65378577</v>
      </c>
      <c r="F7" s="30">
        <f>SUM(F11,F26)</f>
        <v>68996828</v>
      </c>
      <c r="G7" s="30">
        <f>SUM(G11,G26)</f>
        <v>69736396</v>
      </c>
      <c r="H7" s="31">
        <f>SUM(H11,H26)</f>
        <v>68882246</v>
      </c>
    </row>
    <row r="8" spans="1:10" s="3" customFormat="1" ht="11.25" customHeight="1" x14ac:dyDescent="0.2">
      <c r="A8" s="32" t="s">
        <v>8</v>
      </c>
      <c r="B8" s="27"/>
      <c r="C8" s="27"/>
      <c r="D8" s="27"/>
      <c r="E8" s="33" t="s">
        <v>9</v>
      </c>
      <c r="F8" s="34" t="s">
        <v>9</v>
      </c>
      <c r="G8" s="34" t="s">
        <v>9</v>
      </c>
      <c r="H8" s="35">
        <f>H7/123538698*100</f>
        <v>55.757626650719594</v>
      </c>
    </row>
    <row r="9" spans="1:10" s="3" customFormat="1" ht="12" customHeight="1" thickBot="1" x14ac:dyDescent="0.25">
      <c r="A9" s="32" t="s">
        <v>10</v>
      </c>
      <c r="B9" s="27"/>
      <c r="C9" s="27"/>
      <c r="D9" s="27"/>
      <c r="E9" s="36"/>
      <c r="F9" s="37"/>
      <c r="G9" s="37"/>
      <c r="H9" s="38"/>
    </row>
    <row r="10" spans="1:10" s="3" customFormat="1" ht="11.25" customHeight="1" x14ac:dyDescent="0.25">
      <c r="A10" s="39" t="s">
        <v>11</v>
      </c>
      <c r="B10" s="40"/>
      <c r="C10" s="40"/>
      <c r="D10" s="40"/>
      <c r="E10" s="41"/>
      <c r="F10" s="42"/>
      <c r="G10" s="43"/>
      <c r="H10" s="44"/>
    </row>
    <row r="11" spans="1:10" s="3" customFormat="1" ht="11.25" customHeight="1" x14ac:dyDescent="0.25">
      <c r="A11" s="45" t="s">
        <v>12</v>
      </c>
      <c r="B11" s="46"/>
      <c r="C11" s="46"/>
      <c r="D11" s="47"/>
      <c r="E11" s="48">
        <f>SUM(E13,E19)</f>
        <v>32351073</v>
      </c>
      <c r="F11" s="49">
        <f>SUM(F13,F19)</f>
        <v>33603341</v>
      </c>
      <c r="G11" s="49">
        <f>SUM(G13,G19)</f>
        <v>34128023</v>
      </c>
      <c r="H11" s="50">
        <f>SUM(H13,H19)</f>
        <v>33001772</v>
      </c>
    </row>
    <row r="12" spans="1:10" s="3" customFormat="1" ht="11.25" customHeight="1" x14ac:dyDescent="0.2">
      <c r="A12" s="32"/>
      <c r="B12" s="27"/>
      <c r="C12" s="27"/>
      <c r="D12" s="27"/>
      <c r="E12" s="51"/>
      <c r="F12" s="52"/>
      <c r="G12" s="52"/>
      <c r="H12" s="53"/>
    </row>
    <row r="13" spans="1:10" s="3" customFormat="1" ht="11.25" customHeight="1" x14ac:dyDescent="0.2">
      <c r="A13" s="54" t="s">
        <v>13</v>
      </c>
      <c r="B13" s="55"/>
      <c r="C13" s="55"/>
      <c r="D13" s="56"/>
      <c r="E13" s="57">
        <f>SUM(E14:E17)</f>
        <v>426988</v>
      </c>
      <c r="F13" s="58">
        <f>SUM(F14:F17)</f>
        <v>438795</v>
      </c>
      <c r="G13" s="58">
        <f>SUM(G14:G17)</f>
        <v>418146</v>
      </c>
      <c r="H13" s="59">
        <f>SUM(H14:H17)</f>
        <v>405511</v>
      </c>
    </row>
    <row r="14" spans="1:10" s="3" customFormat="1" ht="11.25" customHeight="1" x14ac:dyDescent="0.2">
      <c r="A14" s="60" t="s">
        <v>14</v>
      </c>
      <c r="B14" s="46"/>
      <c r="C14" s="46"/>
      <c r="D14" s="55"/>
      <c r="E14" s="57">
        <v>169215</v>
      </c>
      <c r="F14" s="58">
        <v>75460</v>
      </c>
      <c r="G14" s="58">
        <v>60500</v>
      </c>
      <c r="H14" s="59">
        <v>57712</v>
      </c>
    </row>
    <row r="15" spans="1:10" s="3" customFormat="1" ht="11.25" customHeight="1" x14ac:dyDescent="0.2">
      <c r="A15" s="60" t="s">
        <v>15</v>
      </c>
      <c r="B15" s="61"/>
      <c r="C15" s="46"/>
      <c r="D15" s="55"/>
      <c r="E15" s="57">
        <v>0</v>
      </c>
      <c r="F15" s="58">
        <v>0</v>
      </c>
      <c r="G15" s="58">
        <v>0</v>
      </c>
      <c r="H15" s="59">
        <v>0</v>
      </c>
    </row>
    <row r="16" spans="1:10" s="3" customFormat="1" ht="11.25" customHeight="1" x14ac:dyDescent="0.2">
      <c r="A16" s="60" t="s">
        <v>16</v>
      </c>
      <c r="B16" s="46"/>
      <c r="C16" s="46"/>
      <c r="D16" s="55"/>
      <c r="E16" s="57">
        <v>105848</v>
      </c>
      <c r="F16" s="58">
        <v>138058</v>
      </c>
      <c r="G16" s="58">
        <v>128794</v>
      </c>
      <c r="H16" s="59">
        <v>77699</v>
      </c>
    </row>
    <row r="17" spans="1:8" s="3" customFormat="1" ht="11.25" customHeight="1" x14ac:dyDescent="0.2">
      <c r="A17" s="62" t="s">
        <v>17</v>
      </c>
      <c r="B17" s="55"/>
      <c r="C17" s="55"/>
      <c r="D17" s="56"/>
      <c r="E17" s="51">
        <v>151925</v>
      </c>
      <c r="F17" s="52">
        <v>225277</v>
      </c>
      <c r="G17" s="52">
        <v>228852</v>
      </c>
      <c r="H17" s="53">
        <v>270100</v>
      </c>
    </row>
    <row r="18" spans="1:8" s="3" customFormat="1" ht="11.25" customHeight="1" x14ac:dyDescent="0.2">
      <c r="A18" s="32"/>
      <c r="B18" s="27"/>
      <c r="C18" s="27"/>
      <c r="D18" s="27"/>
      <c r="E18" s="51"/>
      <c r="F18" s="52"/>
      <c r="G18" s="52"/>
      <c r="H18" s="53"/>
    </row>
    <row r="19" spans="1:8" s="3" customFormat="1" ht="11.25" customHeight="1" x14ac:dyDescent="0.2">
      <c r="A19" s="54" t="s">
        <v>18</v>
      </c>
      <c r="B19" s="55"/>
      <c r="C19" s="55"/>
      <c r="D19" s="56"/>
      <c r="E19" s="57">
        <f>SUM(E20:E24)</f>
        <v>31924085</v>
      </c>
      <c r="F19" s="58">
        <f>SUM(F20:F24)</f>
        <v>33164546</v>
      </c>
      <c r="G19" s="58">
        <f>SUM(G20:G24)</f>
        <v>33709877</v>
      </c>
      <c r="H19" s="59">
        <f>SUM(H20:H24)</f>
        <v>32596261</v>
      </c>
    </row>
    <row r="20" spans="1:8" s="3" customFormat="1" ht="11.25" customHeight="1" x14ac:dyDescent="0.2">
      <c r="A20" s="60" t="s">
        <v>14</v>
      </c>
      <c r="B20" s="46"/>
      <c r="C20" s="46"/>
      <c r="D20" s="56"/>
      <c r="E20" s="57">
        <v>0</v>
      </c>
      <c r="F20" s="58">
        <v>0</v>
      </c>
      <c r="G20" s="58">
        <v>0</v>
      </c>
      <c r="H20" s="59">
        <v>0</v>
      </c>
    </row>
    <row r="21" spans="1:8" s="3" customFormat="1" ht="11.25" customHeight="1" x14ac:dyDescent="0.2">
      <c r="A21" s="60" t="s">
        <v>15</v>
      </c>
      <c r="B21" s="46"/>
      <c r="C21" s="46"/>
      <c r="D21" s="56"/>
      <c r="E21" s="57">
        <v>30130477</v>
      </c>
      <c r="F21" s="58">
        <v>31400809</v>
      </c>
      <c r="G21" s="58">
        <v>31990864</v>
      </c>
      <c r="H21" s="59">
        <v>30696151</v>
      </c>
    </row>
    <row r="22" spans="1:8" s="3" customFormat="1" ht="11.25" customHeight="1" x14ac:dyDescent="0.2">
      <c r="A22" s="60" t="s">
        <v>16</v>
      </c>
      <c r="B22" s="46"/>
      <c r="C22" s="46"/>
      <c r="D22" s="55"/>
      <c r="E22" s="57">
        <v>1483457</v>
      </c>
      <c r="F22" s="58">
        <v>1451819</v>
      </c>
      <c r="G22" s="58">
        <v>1448820</v>
      </c>
      <c r="H22" s="59">
        <v>1718642</v>
      </c>
    </row>
    <row r="23" spans="1:8" s="3" customFormat="1" ht="11.25" customHeight="1" x14ac:dyDescent="0.2">
      <c r="A23" s="62" t="s">
        <v>17</v>
      </c>
      <c r="B23" s="55"/>
      <c r="C23" s="55"/>
      <c r="D23" s="56"/>
      <c r="E23" s="57">
        <v>227554</v>
      </c>
      <c r="F23" s="58">
        <v>232241</v>
      </c>
      <c r="G23" s="58">
        <v>184612</v>
      </c>
      <c r="H23" s="59">
        <v>106119</v>
      </c>
    </row>
    <row r="24" spans="1:8" s="3" customFormat="1" ht="11.25" customHeight="1" x14ac:dyDescent="0.2">
      <c r="A24" s="62" t="s">
        <v>19</v>
      </c>
      <c r="B24" s="55"/>
      <c r="C24" s="55"/>
      <c r="D24" s="56"/>
      <c r="E24" s="57">
        <v>82597</v>
      </c>
      <c r="F24" s="58">
        <v>79677</v>
      </c>
      <c r="G24" s="58">
        <v>85581</v>
      </c>
      <c r="H24" s="59">
        <v>75349</v>
      </c>
    </row>
    <row r="25" spans="1:8" s="3" customFormat="1" ht="11.25" customHeight="1" x14ac:dyDescent="0.2">
      <c r="A25" s="32"/>
      <c r="B25" s="27"/>
      <c r="C25" s="27"/>
      <c r="D25" s="27"/>
      <c r="E25" s="36"/>
      <c r="F25" s="37"/>
      <c r="G25" s="37"/>
      <c r="H25" s="38"/>
    </row>
    <row r="26" spans="1:8" s="3" customFormat="1" ht="11.25" customHeight="1" x14ac:dyDescent="0.25">
      <c r="A26" s="45" t="s">
        <v>20</v>
      </c>
      <c r="B26" s="46"/>
      <c r="C26" s="46"/>
      <c r="D26" s="47"/>
      <c r="E26" s="48">
        <f>SUM(E28,E34)</f>
        <v>33027504</v>
      </c>
      <c r="F26" s="49">
        <f>SUM(F28,F34)</f>
        <v>35393487</v>
      </c>
      <c r="G26" s="49">
        <f>SUM(G28,G34)</f>
        <v>35608373</v>
      </c>
      <c r="H26" s="50">
        <f>SUM(H28,H34)</f>
        <v>35880474</v>
      </c>
    </row>
    <row r="27" spans="1:8" s="3" customFormat="1" ht="11.25" customHeight="1" x14ac:dyDescent="0.2">
      <c r="A27" s="32"/>
      <c r="B27" s="27"/>
      <c r="C27" s="27"/>
      <c r="D27" s="27"/>
      <c r="E27" s="51"/>
      <c r="F27" s="52"/>
      <c r="G27" s="52"/>
      <c r="H27" s="53"/>
    </row>
    <row r="28" spans="1:8" s="3" customFormat="1" ht="11.25" customHeight="1" x14ac:dyDescent="0.2">
      <c r="A28" s="54" t="s">
        <v>21</v>
      </c>
      <c r="B28" s="55"/>
      <c r="C28" s="55"/>
      <c r="D28" s="56"/>
      <c r="E28" s="57">
        <f>SUM(E29:E32)</f>
        <v>19389</v>
      </c>
      <c r="F28" s="58">
        <f>SUM(F29:F32)</f>
        <v>13058</v>
      </c>
      <c r="G28" s="58">
        <f>SUM(G29:G32)</f>
        <v>15556</v>
      </c>
      <c r="H28" s="59">
        <f>SUM(H29:H32)</f>
        <v>6051</v>
      </c>
    </row>
    <row r="29" spans="1:8" s="3" customFormat="1" ht="11.25" customHeight="1" x14ac:dyDescent="0.2">
      <c r="A29" s="60" t="s">
        <v>14</v>
      </c>
      <c r="B29" s="46"/>
      <c r="C29" s="46"/>
      <c r="D29" s="56"/>
      <c r="E29" s="57">
        <v>12120</v>
      </c>
      <c r="F29" s="58">
        <v>12120</v>
      </c>
      <c r="G29" s="58">
        <v>14590</v>
      </c>
      <c r="H29" s="59">
        <v>0</v>
      </c>
    </row>
    <row r="30" spans="1:8" s="3" customFormat="1" ht="11.25" customHeight="1" x14ac:dyDescent="0.2">
      <c r="A30" s="60" t="s">
        <v>15</v>
      </c>
      <c r="B30" s="61"/>
      <c r="C30" s="46"/>
      <c r="D30" s="56"/>
      <c r="E30" s="57">
        <v>0</v>
      </c>
      <c r="F30" s="58">
        <v>0</v>
      </c>
      <c r="G30" s="58">
        <v>0</v>
      </c>
      <c r="H30" s="59">
        <v>0</v>
      </c>
    </row>
    <row r="31" spans="1:8" s="3" customFormat="1" ht="11.25" customHeight="1" x14ac:dyDescent="0.2">
      <c r="A31" s="60" t="s">
        <v>16</v>
      </c>
      <c r="B31" s="46"/>
      <c r="C31" s="46"/>
      <c r="D31" s="55"/>
      <c r="E31" s="57">
        <v>7000</v>
      </c>
      <c r="F31" s="58">
        <v>0</v>
      </c>
      <c r="G31" s="58">
        <v>0</v>
      </c>
      <c r="H31" s="59">
        <v>5108</v>
      </c>
    </row>
    <row r="32" spans="1:8" s="3" customFormat="1" ht="11.25" customHeight="1" x14ac:dyDescent="0.2">
      <c r="A32" s="62" t="s">
        <v>17</v>
      </c>
      <c r="B32" s="55"/>
      <c r="C32" s="55"/>
      <c r="D32" s="56"/>
      <c r="E32" s="57">
        <v>269</v>
      </c>
      <c r="F32" s="58">
        <v>938</v>
      </c>
      <c r="G32" s="58">
        <v>966</v>
      </c>
      <c r="H32" s="59">
        <v>943</v>
      </c>
    </row>
    <row r="33" spans="1:8" s="3" customFormat="1" ht="11.25" customHeight="1" x14ac:dyDescent="0.2">
      <c r="A33" s="32"/>
      <c r="B33" s="27"/>
      <c r="C33" s="27"/>
      <c r="D33" s="27"/>
      <c r="E33" s="51"/>
      <c r="F33" s="52"/>
      <c r="G33" s="52"/>
      <c r="H33" s="53"/>
    </row>
    <row r="34" spans="1:8" s="3" customFormat="1" ht="11.25" customHeight="1" x14ac:dyDescent="0.2">
      <c r="A34" s="54" t="s">
        <v>22</v>
      </c>
      <c r="B34" s="55"/>
      <c r="C34" s="55"/>
      <c r="D34" s="56"/>
      <c r="E34" s="57">
        <f>SUM(E35:E39)</f>
        <v>33008115</v>
      </c>
      <c r="F34" s="58">
        <f>SUM(F35:F39)</f>
        <v>35380429</v>
      </c>
      <c r="G34" s="58">
        <f>SUM(G35:G39)</f>
        <v>35592817</v>
      </c>
      <c r="H34" s="59">
        <f>SUM(H35:H39)</f>
        <v>35874423</v>
      </c>
    </row>
    <row r="35" spans="1:8" s="3" customFormat="1" ht="11.25" customHeight="1" x14ac:dyDescent="0.2">
      <c r="A35" s="60" t="s">
        <v>14</v>
      </c>
      <c r="B35" s="46"/>
      <c r="C35" s="46"/>
      <c r="D35" s="56"/>
      <c r="E35" s="57">
        <v>0</v>
      </c>
      <c r="F35" s="58">
        <v>0</v>
      </c>
      <c r="G35" s="58">
        <v>0</v>
      </c>
      <c r="H35" s="59">
        <v>0</v>
      </c>
    </row>
    <row r="36" spans="1:8" s="3" customFormat="1" ht="11.25" customHeight="1" x14ac:dyDescent="0.2">
      <c r="A36" s="60" t="s">
        <v>15</v>
      </c>
      <c r="B36" s="46"/>
      <c r="C36" s="46"/>
      <c r="D36" s="56"/>
      <c r="E36" s="57">
        <v>26705961</v>
      </c>
      <c r="F36" s="58">
        <v>29074395</v>
      </c>
      <c r="G36" s="58">
        <v>29259501</v>
      </c>
      <c r="H36" s="59">
        <v>29522145</v>
      </c>
    </row>
    <row r="37" spans="1:8" s="3" customFormat="1" ht="11.25" customHeight="1" x14ac:dyDescent="0.2">
      <c r="A37" s="60" t="s">
        <v>16</v>
      </c>
      <c r="B37" s="46"/>
      <c r="C37" s="46"/>
      <c r="D37" s="55"/>
      <c r="E37" s="57">
        <v>4329040</v>
      </c>
      <c r="F37" s="58">
        <v>4329961</v>
      </c>
      <c r="G37" s="58">
        <v>4357441</v>
      </c>
      <c r="H37" s="59">
        <v>4372852</v>
      </c>
    </row>
    <row r="38" spans="1:8" s="3" customFormat="1" ht="11.25" customHeight="1" x14ac:dyDescent="0.2">
      <c r="A38" s="62" t="s">
        <v>17</v>
      </c>
      <c r="B38" s="55"/>
      <c r="C38" s="55"/>
      <c r="D38" s="56"/>
      <c r="E38" s="57">
        <v>1972975</v>
      </c>
      <c r="F38" s="58">
        <v>1975934</v>
      </c>
      <c r="G38" s="58">
        <v>1975736</v>
      </c>
      <c r="H38" s="59">
        <v>1979229</v>
      </c>
    </row>
    <row r="39" spans="1:8" s="3" customFormat="1" ht="11.25" customHeight="1" x14ac:dyDescent="0.2">
      <c r="A39" s="62" t="s">
        <v>19</v>
      </c>
      <c r="B39" s="55"/>
      <c r="C39" s="55"/>
      <c r="D39" s="56"/>
      <c r="E39" s="57">
        <v>139</v>
      </c>
      <c r="F39" s="58">
        <v>139</v>
      </c>
      <c r="G39" s="58">
        <v>139</v>
      </c>
      <c r="H39" s="59">
        <v>197</v>
      </c>
    </row>
    <row r="40" spans="1:8" s="3" customFormat="1" ht="11.25" customHeight="1" x14ac:dyDescent="0.2">
      <c r="A40" s="54"/>
      <c r="B40" s="55"/>
      <c r="C40" s="55"/>
      <c r="D40" s="55"/>
      <c r="E40" s="51"/>
      <c r="F40" s="52"/>
      <c r="G40" s="63"/>
      <c r="H40" s="64"/>
    </row>
    <row r="41" spans="1:8" s="3" customFormat="1" ht="11.25" customHeight="1" x14ac:dyDescent="0.25">
      <c r="A41" s="45" t="s">
        <v>23</v>
      </c>
      <c r="B41" s="65"/>
      <c r="C41" s="65"/>
      <c r="D41" s="47"/>
      <c r="E41" s="48">
        <f>SUM(E13,E28)</f>
        <v>446377</v>
      </c>
      <c r="F41" s="49">
        <f>SUM(F13,F28)</f>
        <v>451853</v>
      </c>
      <c r="G41" s="49">
        <f>SUM(G13,G28)</f>
        <v>433702</v>
      </c>
      <c r="H41" s="50">
        <f>SUM(H13,H28)</f>
        <v>411562</v>
      </c>
    </row>
    <row r="42" spans="1:8" s="3" customFormat="1" ht="11.25" customHeight="1" x14ac:dyDescent="0.25">
      <c r="A42" s="66" t="s">
        <v>24</v>
      </c>
      <c r="B42" s="28"/>
      <c r="C42" s="28"/>
      <c r="D42" s="67"/>
      <c r="E42" s="57">
        <v>0</v>
      </c>
      <c r="F42" s="58">
        <v>0</v>
      </c>
      <c r="G42" s="58">
        <v>0</v>
      </c>
      <c r="H42" s="59">
        <v>0</v>
      </c>
    </row>
    <row r="43" spans="1:8" s="3" customFormat="1" ht="11.25" customHeight="1" x14ac:dyDescent="0.25">
      <c r="A43" s="68"/>
      <c r="B43" s="69"/>
      <c r="C43" s="69"/>
      <c r="D43" s="70"/>
      <c r="E43" s="71"/>
      <c r="F43" s="72"/>
      <c r="G43" s="72"/>
      <c r="H43" s="73"/>
    </row>
    <row r="44" spans="1:8" s="3" customFormat="1" ht="12" customHeight="1" thickBot="1" x14ac:dyDescent="0.3">
      <c r="A44" s="17" t="s">
        <v>25</v>
      </c>
      <c r="B44" s="18"/>
      <c r="C44" s="18"/>
      <c r="D44" s="74"/>
      <c r="E44" s="75">
        <f>SUM(E19,E34)</f>
        <v>64932200</v>
      </c>
      <c r="F44" s="76">
        <f>SUM(F19,F34)</f>
        <v>68544975</v>
      </c>
      <c r="G44" s="76">
        <f>SUM(G19,G34)</f>
        <v>69302694</v>
      </c>
      <c r="H44" s="77">
        <f>SUM(H19,H34)</f>
        <v>68470684</v>
      </c>
    </row>
    <row r="45" spans="1:8" s="3" customFormat="1" ht="11.25" customHeight="1" x14ac:dyDescent="0.25">
      <c r="A45" s="45" t="s">
        <v>26</v>
      </c>
      <c r="B45" s="65"/>
      <c r="C45" s="65"/>
      <c r="D45" s="47"/>
      <c r="E45" s="78"/>
      <c r="F45" s="79"/>
      <c r="G45" s="80"/>
      <c r="H45" s="81"/>
    </row>
    <row r="46" spans="1:8" s="3" customFormat="1" ht="11.25" customHeight="1" x14ac:dyDescent="0.25">
      <c r="A46" s="26" t="s">
        <v>27</v>
      </c>
      <c r="B46" s="28"/>
      <c r="C46" s="65" t="s">
        <v>28</v>
      </c>
      <c r="D46" s="67"/>
      <c r="E46" s="48">
        <f>SUM(E47:E48)</f>
        <v>181335</v>
      </c>
      <c r="F46" s="49">
        <f>SUM(F47:F48)</f>
        <v>87580</v>
      </c>
      <c r="G46" s="49">
        <f>SUM(G47:G48)</f>
        <v>75090</v>
      </c>
      <c r="H46" s="50">
        <f>SUM(H47:H48)</f>
        <v>57712</v>
      </c>
    </row>
    <row r="47" spans="1:8" s="3" customFormat="1" ht="11.25" customHeight="1" x14ac:dyDescent="0.2">
      <c r="A47" s="54" t="s">
        <v>29</v>
      </c>
      <c r="B47" s="55"/>
      <c r="C47" s="55"/>
      <c r="D47" s="56"/>
      <c r="E47" s="51">
        <f>SUM(E14,E29)</f>
        <v>181335</v>
      </c>
      <c r="F47" s="52">
        <f>SUM(F14,F29)</f>
        <v>87580</v>
      </c>
      <c r="G47" s="52">
        <f>SUM(G14,G29)</f>
        <v>75090</v>
      </c>
      <c r="H47" s="53">
        <f>SUM(H14,H29)</f>
        <v>57712</v>
      </c>
    </row>
    <row r="48" spans="1:8" s="3" customFormat="1" ht="11.25" customHeight="1" x14ac:dyDescent="0.2">
      <c r="A48" s="54" t="s">
        <v>30</v>
      </c>
      <c r="B48" s="55"/>
      <c r="C48" s="55"/>
      <c r="D48" s="56"/>
      <c r="E48" s="51">
        <f>SUM(E35,E20)</f>
        <v>0</v>
      </c>
      <c r="F48" s="52">
        <f>SUM(F35,F20)</f>
        <v>0</v>
      </c>
      <c r="G48" s="52">
        <f>SUM(G35,G20)</f>
        <v>0</v>
      </c>
      <c r="H48" s="53">
        <f>SUM(H35,H20)</f>
        <v>0</v>
      </c>
    </row>
    <row r="49" spans="1:8" s="3" customFormat="1" ht="11.25" customHeight="1" x14ac:dyDescent="0.2">
      <c r="A49" s="54" t="s">
        <v>31</v>
      </c>
      <c r="B49" s="55"/>
      <c r="C49" s="55"/>
      <c r="D49" s="56"/>
      <c r="E49" s="51">
        <f>SUM(E14,E20)</f>
        <v>169215</v>
      </c>
      <c r="F49" s="52">
        <f>SUM(F14,F20)</f>
        <v>75460</v>
      </c>
      <c r="G49" s="52">
        <f>SUM(G14,G20)</f>
        <v>60500</v>
      </c>
      <c r="H49" s="53">
        <f>SUM(H14,H20)</f>
        <v>57712</v>
      </c>
    </row>
    <row r="50" spans="1:8" s="3" customFormat="1" ht="11.25" customHeight="1" x14ac:dyDescent="0.2">
      <c r="A50" s="54" t="s">
        <v>32</v>
      </c>
      <c r="B50" s="55"/>
      <c r="C50" s="55"/>
      <c r="D50" s="56"/>
      <c r="E50" s="51">
        <f>SUM(E29,E35)</f>
        <v>12120</v>
      </c>
      <c r="F50" s="52">
        <f>SUM(F29,F35)</f>
        <v>12120</v>
      </c>
      <c r="G50" s="52">
        <f>SUM(G29,G35)</f>
        <v>14590</v>
      </c>
      <c r="H50" s="53">
        <f>SUM(H29,H35)</f>
        <v>0</v>
      </c>
    </row>
    <row r="51" spans="1:8" s="3" customFormat="1" ht="11.25" customHeight="1" x14ac:dyDescent="0.25">
      <c r="A51" s="26"/>
      <c r="B51" s="28"/>
      <c r="C51" s="28"/>
      <c r="D51" s="67"/>
      <c r="E51" s="71"/>
      <c r="F51" s="72"/>
      <c r="G51" s="72"/>
      <c r="H51" s="73"/>
    </row>
    <row r="52" spans="1:8" s="3" customFormat="1" ht="11.25" customHeight="1" x14ac:dyDescent="0.25">
      <c r="A52" s="45" t="s">
        <v>33</v>
      </c>
      <c r="B52" s="65"/>
      <c r="C52" s="65" t="s">
        <v>34</v>
      </c>
      <c r="D52" s="47"/>
      <c r="E52" s="48">
        <f>SUM(E53:E54)</f>
        <v>56836438</v>
      </c>
      <c r="F52" s="49">
        <f>SUM(F53:F54)</f>
        <v>60475204</v>
      </c>
      <c r="G52" s="49">
        <f>SUM(G53:G54)</f>
        <v>61250365</v>
      </c>
      <c r="H52" s="50">
        <f>SUM(H53:H54)</f>
        <v>60218296</v>
      </c>
    </row>
    <row r="53" spans="1:8" s="3" customFormat="1" ht="11.25" customHeight="1" x14ac:dyDescent="0.25">
      <c r="A53" s="54" t="s">
        <v>35</v>
      </c>
      <c r="B53" s="55"/>
      <c r="C53" s="82"/>
      <c r="D53" s="56"/>
      <c r="E53" s="51">
        <f>SUM(E15,E30)</f>
        <v>0</v>
      </c>
      <c r="F53" s="52">
        <f>SUM(F15,F30)</f>
        <v>0</v>
      </c>
      <c r="G53" s="52">
        <f>SUM(G15,G30)</f>
        <v>0</v>
      </c>
      <c r="H53" s="53">
        <f>SUM(H15,H30)</f>
        <v>0</v>
      </c>
    </row>
    <row r="54" spans="1:8" s="3" customFormat="1" ht="11.25" customHeight="1" x14ac:dyDescent="0.25">
      <c r="A54" s="54" t="s">
        <v>36</v>
      </c>
      <c r="B54" s="55"/>
      <c r="C54" s="82"/>
      <c r="D54" s="56"/>
      <c r="E54" s="51">
        <f>SUM(E21,E36)</f>
        <v>56836438</v>
      </c>
      <c r="F54" s="52">
        <f>SUM(F21,F36)</f>
        <v>60475204</v>
      </c>
      <c r="G54" s="52">
        <f>SUM(G21,G36)</f>
        <v>61250365</v>
      </c>
      <c r="H54" s="53">
        <f>SUM(H21,H36)</f>
        <v>60218296</v>
      </c>
    </row>
    <row r="55" spans="1:8" s="3" customFormat="1" ht="11.25" customHeight="1" x14ac:dyDescent="0.25">
      <c r="A55" s="54" t="s">
        <v>37</v>
      </c>
      <c r="B55" s="55"/>
      <c r="C55" s="82"/>
      <c r="D55" s="56"/>
      <c r="E55" s="51">
        <f>SUM(E15,E21)</f>
        <v>30130477</v>
      </c>
      <c r="F55" s="52">
        <f>SUM(F15,F21)</f>
        <v>31400809</v>
      </c>
      <c r="G55" s="52">
        <f>SUM(G15,G21)</f>
        <v>31990864</v>
      </c>
      <c r="H55" s="53">
        <f>SUM(H15,H21)</f>
        <v>30696151</v>
      </c>
    </row>
    <row r="56" spans="1:8" s="3" customFormat="1" ht="11.25" customHeight="1" x14ac:dyDescent="0.25">
      <c r="A56" s="54" t="s">
        <v>38</v>
      </c>
      <c r="B56" s="55"/>
      <c r="C56" s="82"/>
      <c r="D56" s="83"/>
      <c r="E56" s="51">
        <f>SUM(E30,E36)</f>
        <v>26705961</v>
      </c>
      <c r="F56" s="52">
        <f>SUM(F30,F36)</f>
        <v>29074395</v>
      </c>
      <c r="G56" s="52">
        <f>SUM(G30,G36)</f>
        <v>29259501</v>
      </c>
      <c r="H56" s="53">
        <f>SUM(H30,H36)</f>
        <v>29522145</v>
      </c>
    </row>
    <row r="57" spans="1:8" s="3" customFormat="1" ht="11.25" customHeight="1" x14ac:dyDescent="0.25">
      <c r="A57" s="84"/>
      <c r="B57" s="85"/>
      <c r="C57" s="28"/>
      <c r="D57" s="67"/>
      <c r="E57" s="71"/>
      <c r="F57" s="72"/>
      <c r="G57" s="72"/>
      <c r="H57" s="73"/>
    </row>
    <row r="58" spans="1:8" s="3" customFormat="1" ht="11.25" customHeight="1" x14ac:dyDescent="0.25">
      <c r="A58" s="26" t="s">
        <v>39</v>
      </c>
      <c r="B58" s="28"/>
      <c r="C58" s="65" t="s">
        <v>40</v>
      </c>
      <c r="D58" s="67"/>
      <c r="E58" s="48">
        <f>SUM(E59:E60)</f>
        <v>8360804</v>
      </c>
      <c r="F58" s="49">
        <f>SUM(F59:F60)</f>
        <v>8434044</v>
      </c>
      <c r="G58" s="49">
        <f>SUM(G59:G60)</f>
        <v>8410941</v>
      </c>
      <c r="H58" s="50">
        <f>SUM(H59:H60)</f>
        <v>8606238</v>
      </c>
    </row>
    <row r="59" spans="1:8" s="3" customFormat="1" ht="11.25" customHeight="1" x14ac:dyDescent="0.2">
      <c r="A59" s="54" t="s">
        <v>41</v>
      </c>
      <c r="B59" s="55"/>
      <c r="C59" s="55"/>
      <c r="D59" s="56"/>
      <c r="E59" s="51">
        <f t="shared" ref="E59:H62" si="0">E65+E71+E77</f>
        <v>265042</v>
      </c>
      <c r="F59" s="52">
        <f t="shared" si="0"/>
        <v>364273</v>
      </c>
      <c r="G59" s="52">
        <f t="shared" si="0"/>
        <v>358612</v>
      </c>
      <c r="H59" s="53">
        <f t="shared" si="0"/>
        <v>353850</v>
      </c>
    </row>
    <row r="60" spans="1:8" s="3" customFormat="1" ht="11.25" customHeight="1" x14ac:dyDescent="0.2">
      <c r="A60" s="54" t="s">
        <v>42</v>
      </c>
      <c r="B60" s="55"/>
      <c r="C60" s="55"/>
      <c r="D60" s="56"/>
      <c r="E60" s="51">
        <f t="shared" si="0"/>
        <v>8095762</v>
      </c>
      <c r="F60" s="52">
        <f t="shared" si="0"/>
        <v>8069771</v>
      </c>
      <c r="G60" s="52">
        <f t="shared" si="0"/>
        <v>8052329</v>
      </c>
      <c r="H60" s="53">
        <f t="shared" si="0"/>
        <v>8252388</v>
      </c>
    </row>
    <row r="61" spans="1:8" s="3" customFormat="1" ht="11.25" customHeight="1" x14ac:dyDescent="0.2">
      <c r="A61" s="54" t="s">
        <v>43</v>
      </c>
      <c r="B61" s="55"/>
      <c r="C61" s="55"/>
      <c r="D61" s="56"/>
      <c r="E61" s="51">
        <f t="shared" si="0"/>
        <v>2051381</v>
      </c>
      <c r="F61" s="52">
        <f t="shared" si="0"/>
        <v>2127072</v>
      </c>
      <c r="G61" s="52">
        <f t="shared" si="0"/>
        <v>2076659</v>
      </c>
      <c r="H61" s="53">
        <f t="shared" si="0"/>
        <v>2247909</v>
      </c>
    </row>
    <row r="62" spans="1:8" s="3" customFormat="1" ht="11.25" customHeight="1" x14ac:dyDescent="0.2">
      <c r="A62" s="54" t="s">
        <v>44</v>
      </c>
      <c r="B62" s="55"/>
      <c r="C62" s="55"/>
      <c r="D62" s="56"/>
      <c r="E62" s="51">
        <f t="shared" si="0"/>
        <v>6309423</v>
      </c>
      <c r="F62" s="52">
        <f t="shared" si="0"/>
        <v>6306972</v>
      </c>
      <c r="G62" s="52">
        <f t="shared" si="0"/>
        <v>6334282</v>
      </c>
      <c r="H62" s="53">
        <f t="shared" si="0"/>
        <v>6358329</v>
      </c>
    </row>
    <row r="63" spans="1:8" s="3" customFormat="1" ht="11.25" customHeight="1" x14ac:dyDescent="0.2">
      <c r="A63" s="84"/>
      <c r="B63" s="85"/>
      <c r="C63" s="85"/>
      <c r="D63" s="70"/>
      <c r="E63" s="71"/>
      <c r="F63" s="72"/>
      <c r="G63" s="72"/>
      <c r="H63" s="73"/>
    </row>
    <row r="64" spans="1:8" s="3" customFormat="1" ht="11.25" customHeight="1" x14ac:dyDescent="0.25">
      <c r="A64" s="45" t="s">
        <v>45</v>
      </c>
      <c r="B64" s="65"/>
      <c r="C64" s="65" t="s">
        <v>46</v>
      </c>
      <c r="D64" s="47"/>
      <c r="E64" s="48">
        <f>SUM(E65:E66)</f>
        <v>5925345</v>
      </c>
      <c r="F64" s="49">
        <f>SUM(F65:F66)</f>
        <v>5919838</v>
      </c>
      <c r="G64" s="49">
        <f>SUM(G65:G66)</f>
        <v>5935055</v>
      </c>
      <c r="H64" s="50">
        <f>SUM(H65:H66)</f>
        <v>6174301</v>
      </c>
    </row>
    <row r="65" spans="1:8" s="3" customFormat="1" ht="11.25" customHeight="1" x14ac:dyDescent="0.25">
      <c r="A65" s="54" t="s">
        <v>47</v>
      </c>
      <c r="B65" s="55"/>
      <c r="C65" s="82"/>
      <c r="D65" s="55"/>
      <c r="E65" s="51">
        <f>SUM(E16,E31)</f>
        <v>112848</v>
      </c>
      <c r="F65" s="52">
        <f>SUM(F16,F31)</f>
        <v>138058</v>
      </c>
      <c r="G65" s="52">
        <f>SUM(G16,G31)</f>
        <v>128794</v>
      </c>
      <c r="H65" s="53">
        <f>SUM(H16,H31)</f>
        <v>82807</v>
      </c>
    </row>
    <row r="66" spans="1:8" s="3" customFormat="1" ht="11.25" customHeight="1" x14ac:dyDescent="0.25">
      <c r="A66" s="54" t="s">
        <v>48</v>
      </c>
      <c r="B66" s="55"/>
      <c r="C66" s="82"/>
      <c r="D66" s="55"/>
      <c r="E66" s="51">
        <f>SUM(E22,E37)</f>
        <v>5812497</v>
      </c>
      <c r="F66" s="52">
        <f>SUM(F22,F37)</f>
        <v>5781780</v>
      </c>
      <c r="G66" s="52">
        <f>SUM(G22,G37)</f>
        <v>5806261</v>
      </c>
      <c r="H66" s="53">
        <f>SUM(H22,H37)</f>
        <v>6091494</v>
      </c>
    </row>
    <row r="67" spans="1:8" s="3" customFormat="1" ht="11.25" customHeight="1" x14ac:dyDescent="0.25">
      <c r="A67" s="54" t="s">
        <v>49</v>
      </c>
      <c r="B67" s="55"/>
      <c r="C67" s="82"/>
      <c r="D67" s="55"/>
      <c r="E67" s="51">
        <f>SUM(E16,E22)</f>
        <v>1589305</v>
      </c>
      <c r="F67" s="52">
        <f>SUM(F16,F22)</f>
        <v>1589877</v>
      </c>
      <c r="G67" s="52">
        <f>SUM(G16,G22)</f>
        <v>1577614</v>
      </c>
      <c r="H67" s="53">
        <f>SUM(H16,H22)</f>
        <v>1796341</v>
      </c>
    </row>
    <row r="68" spans="1:8" s="3" customFormat="1" ht="11.25" customHeight="1" x14ac:dyDescent="0.25">
      <c r="A68" s="54" t="s">
        <v>50</v>
      </c>
      <c r="B68" s="55"/>
      <c r="C68" s="82"/>
      <c r="D68" s="55"/>
      <c r="E68" s="51">
        <f>SUM(E31,E37)</f>
        <v>4336040</v>
      </c>
      <c r="F68" s="52">
        <f>SUM(F31,F37)</f>
        <v>4329961</v>
      </c>
      <c r="G68" s="52">
        <f>SUM(G31,G37)</f>
        <v>4357441</v>
      </c>
      <c r="H68" s="53">
        <f>SUM(H31,H37)</f>
        <v>4377960</v>
      </c>
    </row>
    <row r="69" spans="1:8" s="3" customFormat="1" ht="11.25" customHeight="1" x14ac:dyDescent="0.25">
      <c r="A69" s="68"/>
      <c r="B69" s="69"/>
      <c r="C69" s="69"/>
      <c r="D69" s="70" t="s">
        <v>51</v>
      </c>
      <c r="E69" s="71"/>
      <c r="F69" s="72"/>
      <c r="G69" s="72"/>
      <c r="H69" s="73"/>
    </row>
    <row r="70" spans="1:8" s="3" customFormat="1" ht="11.25" customHeight="1" x14ac:dyDescent="0.25">
      <c r="A70" s="45" t="s">
        <v>52</v>
      </c>
      <c r="B70" s="65"/>
      <c r="C70" s="65"/>
      <c r="D70" s="47"/>
      <c r="E70" s="48">
        <f>SUM(E71:E72)</f>
        <v>2352723</v>
      </c>
      <c r="F70" s="49">
        <f>SUM(F71:F72)</f>
        <v>2434390</v>
      </c>
      <c r="G70" s="49">
        <f>SUM(G71:G72)</f>
        <v>2390166</v>
      </c>
      <c r="H70" s="50">
        <f>SUM(H71:H72)</f>
        <v>2356391</v>
      </c>
    </row>
    <row r="71" spans="1:8" s="3" customFormat="1" ht="11.25" customHeight="1" x14ac:dyDescent="0.25">
      <c r="A71" s="54" t="s">
        <v>53</v>
      </c>
      <c r="B71" s="55"/>
      <c r="C71" s="82"/>
      <c r="D71" s="55"/>
      <c r="E71" s="51">
        <f>SUM(E17,E32)</f>
        <v>152194</v>
      </c>
      <c r="F71" s="52">
        <f>SUM(F17,F32)</f>
        <v>226215</v>
      </c>
      <c r="G71" s="52">
        <f>SUM(G17,G32)</f>
        <v>229818</v>
      </c>
      <c r="H71" s="53">
        <f>SUM(H17,H32)</f>
        <v>271043</v>
      </c>
    </row>
    <row r="72" spans="1:8" s="3" customFormat="1" ht="11.25" customHeight="1" x14ac:dyDescent="0.25">
      <c r="A72" s="54" t="s">
        <v>54</v>
      </c>
      <c r="B72" s="55"/>
      <c r="C72" s="82"/>
      <c r="D72" s="55"/>
      <c r="E72" s="51">
        <f>SUM(E23,E38)</f>
        <v>2200529</v>
      </c>
      <c r="F72" s="52">
        <f>SUM(F23,F38)</f>
        <v>2208175</v>
      </c>
      <c r="G72" s="52">
        <f>SUM(G23,G38)</f>
        <v>2160348</v>
      </c>
      <c r="H72" s="53">
        <f>SUM(H23,H38)</f>
        <v>2085348</v>
      </c>
    </row>
    <row r="73" spans="1:8" s="3" customFormat="1" ht="11.25" customHeight="1" x14ac:dyDescent="0.25">
      <c r="A73" s="54" t="s">
        <v>55</v>
      </c>
      <c r="B73" s="55"/>
      <c r="C73" s="82"/>
      <c r="D73" s="55"/>
      <c r="E73" s="51">
        <f>SUM(E17,E23)</f>
        <v>379479</v>
      </c>
      <c r="F73" s="52">
        <f>SUM(F17,F23)</f>
        <v>457518</v>
      </c>
      <c r="G73" s="52">
        <f>SUM(G17,G23)</f>
        <v>413464</v>
      </c>
      <c r="H73" s="53">
        <f>SUM(H17,H23)</f>
        <v>376219</v>
      </c>
    </row>
    <row r="74" spans="1:8" s="3" customFormat="1" ht="11.25" customHeight="1" x14ac:dyDescent="0.25">
      <c r="A74" s="54" t="s">
        <v>56</v>
      </c>
      <c r="B74" s="55"/>
      <c r="C74" s="82"/>
      <c r="D74" s="55"/>
      <c r="E74" s="51">
        <f>E32+E38</f>
        <v>1973244</v>
      </c>
      <c r="F74" s="52">
        <f>F32+F38</f>
        <v>1976872</v>
      </c>
      <c r="G74" s="52">
        <f>G32+G38</f>
        <v>1976702</v>
      </c>
      <c r="H74" s="53">
        <f>H32+H38</f>
        <v>1980172</v>
      </c>
    </row>
    <row r="75" spans="1:8" s="3" customFormat="1" ht="11.25" customHeight="1" x14ac:dyDescent="0.25">
      <c r="A75" s="32"/>
      <c r="B75" s="27"/>
      <c r="C75" s="28"/>
      <c r="D75" s="27"/>
      <c r="E75" s="36"/>
      <c r="F75" s="37"/>
      <c r="G75" s="37"/>
      <c r="H75" s="38"/>
    </row>
    <row r="76" spans="1:8" s="3" customFormat="1" ht="11.25" customHeight="1" x14ac:dyDescent="0.25">
      <c r="A76" s="45" t="s">
        <v>57</v>
      </c>
      <c r="B76" s="65"/>
      <c r="C76" s="65"/>
      <c r="D76" s="47"/>
      <c r="E76" s="48">
        <f>SUM(E77:E78)</f>
        <v>82736</v>
      </c>
      <c r="F76" s="49">
        <f>SUM(F77:F78)</f>
        <v>79816</v>
      </c>
      <c r="G76" s="49">
        <f>SUM(G77:G78)</f>
        <v>85720</v>
      </c>
      <c r="H76" s="50">
        <f>SUM(H77:H78)</f>
        <v>75546</v>
      </c>
    </row>
    <row r="77" spans="1:8" s="3" customFormat="1" ht="11.25" customHeight="1" x14ac:dyDescent="0.25">
      <c r="A77" s="54" t="s">
        <v>58</v>
      </c>
      <c r="B77" s="55"/>
      <c r="C77" s="82"/>
      <c r="D77" s="55"/>
      <c r="E77" s="51"/>
      <c r="F77" s="52"/>
      <c r="G77" s="52"/>
      <c r="H77" s="53"/>
    </row>
    <row r="78" spans="1:8" s="3" customFormat="1" ht="11.25" customHeight="1" x14ac:dyDescent="0.25">
      <c r="A78" s="54" t="s">
        <v>59</v>
      </c>
      <c r="B78" s="55"/>
      <c r="C78" s="82"/>
      <c r="D78" s="55"/>
      <c r="E78" s="51">
        <f>E24+E39</f>
        <v>82736</v>
      </c>
      <c r="F78" s="52">
        <f>F24+F39</f>
        <v>79816</v>
      </c>
      <c r="G78" s="52">
        <f>G24+G39</f>
        <v>85720</v>
      </c>
      <c r="H78" s="53">
        <f>H24+H39</f>
        <v>75546</v>
      </c>
    </row>
    <row r="79" spans="1:8" s="3" customFormat="1" ht="11.25" customHeight="1" x14ac:dyDescent="0.25">
      <c r="A79" s="54" t="s">
        <v>60</v>
      </c>
      <c r="B79" s="55"/>
      <c r="C79" s="82"/>
      <c r="D79" s="55"/>
      <c r="E79" s="51">
        <f>E24</f>
        <v>82597</v>
      </c>
      <c r="F79" s="52">
        <f>F24</f>
        <v>79677</v>
      </c>
      <c r="G79" s="52">
        <f>G24</f>
        <v>85581</v>
      </c>
      <c r="H79" s="53">
        <f>H24</f>
        <v>75349</v>
      </c>
    </row>
    <row r="80" spans="1:8" s="3" customFormat="1" ht="11.25" customHeight="1" x14ac:dyDescent="0.25">
      <c r="A80" s="54" t="s">
        <v>61</v>
      </c>
      <c r="B80" s="55"/>
      <c r="C80" s="82"/>
      <c r="D80" s="55"/>
      <c r="E80" s="51">
        <f>E39</f>
        <v>139</v>
      </c>
      <c r="F80" s="52">
        <f>F39</f>
        <v>139</v>
      </c>
      <c r="G80" s="52">
        <f>G39</f>
        <v>139</v>
      </c>
      <c r="H80" s="53">
        <f>H39</f>
        <v>197</v>
      </c>
    </row>
    <row r="81" spans="1:8" s="3" customFormat="1" ht="12" customHeight="1" thickBot="1" x14ac:dyDescent="0.25">
      <c r="A81" s="86"/>
      <c r="B81" s="87"/>
      <c r="C81" s="87"/>
      <c r="D81" s="87"/>
      <c r="E81" s="88"/>
      <c r="F81" s="89"/>
      <c r="G81" s="89"/>
      <c r="H81" s="90"/>
    </row>
    <row r="82" spans="1:8" s="3" customFormat="1" ht="11.25" customHeight="1" x14ac:dyDescent="0.25">
      <c r="A82" s="91" t="s">
        <v>62</v>
      </c>
      <c r="B82" s="92"/>
      <c r="C82" s="92"/>
      <c r="D82" s="93"/>
      <c r="E82" s="94">
        <f>SUM(E85,E83)</f>
        <v>65378577</v>
      </c>
      <c r="F82" s="95">
        <f>SUM(F85,F83)</f>
        <v>68996828</v>
      </c>
      <c r="G82" s="95">
        <f>SUM(G85,G83)</f>
        <v>69736396</v>
      </c>
      <c r="H82" s="96">
        <f>SUM(H85,H83)</f>
        <v>68882246</v>
      </c>
    </row>
    <row r="83" spans="1:8" s="3" customFormat="1" ht="11.25" customHeight="1" x14ac:dyDescent="0.25">
      <c r="A83" s="97" t="s">
        <v>63</v>
      </c>
      <c r="B83" s="98"/>
      <c r="C83" s="98"/>
      <c r="D83" s="99"/>
      <c r="E83" s="94">
        <v>64819082</v>
      </c>
      <c r="F83" s="95">
        <v>68431506</v>
      </c>
      <c r="G83" s="95">
        <v>69178607</v>
      </c>
      <c r="H83" s="96">
        <v>68468899</v>
      </c>
    </row>
    <row r="84" spans="1:8" s="3" customFormat="1" ht="11.25" customHeight="1" x14ac:dyDescent="0.25">
      <c r="A84" s="97" t="s">
        <v>64</v>
      </c>
      <c r="B84" s="98"/>
      <c r="C84" s="98"/>
      <c r="D84" s="98"/>
      <c r="E84" s="100" t="s">
        <v>9</v>
      </c>
      <c r="F84" s="101" t="s">
        <v>9</v>
      </c>
      <c r="G84" s="101" t="s">
        <v>9</v>
      </c>
      <c r="H84" s="102" t="s">
        <v>9</v>
      </c>
    </row>
    <row r="85" spans="1:8" s="3" customFormat="1" ht="11.25" customHeight="1" x14ac:dyDescent="0.25">
      <c r="A85" s="97" t="s">
        <v>65</v>
      </c>
      <c r="B85" s="98"/>
      <c r="C85" s="98"/>
      <c r="D85" s="98"/>
      <c r="E85" s="103">
        <f>SUM(E86:E92)</f>
        <v>559495</v>
      </c>
      <c r="F85" s="104">
        <f>SUM(F86:F92)</f>
        <v>565322</v>
      </c>
      <c r="G85" s="104">
        <f>SUM(G86:G92)</f>
        <v>557789</v>
      </c>
      <c r="H85" s="105">
        <f>SUM(H86:H92)</f>
        <v>413347</v>
      </c>
    </row>
    <row r="86" spans="1:8" s="3" customFormat="1" ht="11.25" customHeight="1" x14ac:dyDescent="0.2">
      <c r="A86" s="106" t="s">
        <v>66</v>
      </c>
      <c r="B86" s="107"/>
      <c r="C86" s="107"/>
      <c r="D86" s="108"/>
      <c r="E86" s="100" t="s">
        <v>9</v>
      </c>
      <c r="F86" s="109" t="s">
        <v>9</v>
      </c>
      <c r="G86" s="109" t="s">
        <v>9</v>
      </c>
      <c r="H86" s="102" t="s">
        <v>9</v>
      </c>
    </row>
    <row r="87" spans="1:8" s="3" customFormat="1" ht="11.25" customHeight="1" x14ac:dyDescent="0.2">
      <c r="A87" s="110" t="s">
        <v>67</v>
      </c>
      <c r="B87" s="108"/>
      <c r="C87" s="108"/>
      <c r="D87" s="111"/>
      <c r="E87" s="112">
        <v>2392</v>
      </c>
      <c r="F87" s="113">
        <v>3915</v>
      </c>
      <c r="G87" s="113">
        <v>2999</v>
      </c>
      <c r="H87" s="114">
        <v>2403</v>
      </c>
    </row>
    <row r="88" spans="1:8" s="3" customFormat="1" ht="11.25" customHeight="1" x14ac:dyDescent="0.2">
      <c r="A88" s="110" t="s">
        <v>68</v>
      </c>
      <c r="B88" s="108"/>
      <c r="C88" s="108"/>
      <c r="D88" s="111"/>
      <c r="E88" s="112">
        <v>5257</v>
      </c>
      <c r="F88" s="115">
        <v>9561</v>
      </c>
      <c r="G88" s="115">
        <v>2944</v>
      </c>
      <c r="H88" s="116">
        <v>2977</v>
      </c>
    </row>
    <row r="89" spans="1:8" s="3" customFormat="1" ht="11.25" customHeight="1" x14ac:dyDescent="0.2">
      <c r="A89" s="110" t="s">
        <v>69</v>
      </c>
      <c r="B89" s="117"/>
      <c r="C89" s="117"/>
      <c r="D89" s="118"/>
      <c r="E89" s="119">
        <v>143879</v>
      </c>
      <c r="F89" s="115">
        <v>143879</v>
      </c>
      <c r="G89" s="115">
        <v>143879</v>
      </c>
      <c r="H89" s="116">
        <v>0</v>
      </c>
    </row>
    <row r="90" spans="1:8" s="3" customFormat="1" ht="11.25" customHeight="1" x14ac:dyDescent="0.2">
      <c r="A90" s="110" t="s">
        <v>70</v>
      </c>
      <c r="B90" s="117"/>
      <c r="C90" s="117"/>
      <c r="D90" s="120"/>
      <c r="E90" s="121">
        <v>0</v>
      </c>
      <c r="F90" s="115">
        <v>0</v>
      </c>
      <c r="G90" s="115">
        <v>0</v>
      </c>
      <c r="H90" s="116">
        <v>0</v>
      </c>
    </row>
    <row r="91" spans="1:8" s="3" customFormat="1" ht="11.25" customHeight="1" x14ac:dyDescent="0.2">
      <c r="A91" s="110" t="s">
        <v>71</v>
      </c>
      <c r="B91" s="117"/>
      <c r="C91" s="117"/>
      <c r="D91" s="117"/>
      <c r="E91" s="121">
        <v>407967</v>
      </c>
      <c r="F91" s="115">
        <v>407967</v>
      </c>
      <c r="G91" s="115">
        <v>407967</v>
      </c>
      <c r="H91" s="116">
        <v>407967</v>
      </c>
    </row>
    <row r="92" spans="1:8" s="3" customFormat="1" ht="11.25" customHeight="1" x14ac:dyDescent="0.2">
      <c r="A92" s="122" t="s">
        <v>72</v>
      </c>
      <c r="B92" s="123"/>
      <c r="C92" s="123"/>
      <c r="D92" s="124"/>
      <c r="E92" s="125">
        <v>0</v>
      </c>
      <c r="F92" s="115">
        <v>0</v>
      </c>
      <c r="G92" s="115">
        <v>0</v>
      </c>
      <c r="H92" s="116">
        <v>0</v>
      </c>
    </row>
    <row r="93" spans="1:8" s="3" customFormat="1" ht="12" customHeight="1" thickBot="1" x14ac:dyDescent="0.25">
      <c r="A93" s="126"/>
      <c r="B93" s="127"/>
      <c r="C93" s="127"/>
      <c r="D93" s="128"/>
      <c r="E93" s="129"/>
      <c r="F93" s="130"/>
      <c r="G93" s="130"/>
      <c r="H93" s="131"/>
    </row>
    <row r="94" spans="1:8" ht="15" customHeight="1" x14ac:dyDescent="0.35">
      <c r="A94" s="132" t="s">
        <v>73</v>
      </c>
      <c r="B94" s="6"/>
    </row>
    <row r="95" spans="1:8" ht="15" customHeight="1" x14ac:dyDescent="0.35">
      <c r="A95" s="133" t="s">
        <v>74</v>
      </c>
      <c r="B95" s="6"/>
      <c r="E95" s="134"/>
    </row>
    <row r="96" spans="1:8" ht="15" customHeight="1" x14ac:dyDescent="0.35"/>
    <row r="97" spans="1:8" ht="15" customHeight="1" x14ac:dyDescent="0.35"/>
    <row r="98" spans="1:8" ht="15" customHeight="1" x14ac:dyDescent="0.35">
      <c r="A98" s="135" t="s">
        <v>75</v>
      </c>
      <c r="B98" s="135"/>
      <c r="C98" s="135"/>
      <c r="D98" s="135"/>
      <c r="E98" s="136">
        <f>E7-E82</f>
        <v>0</v>
      </c>
      <c r="F98" s="136">
        <f>F7-F82</f>
        <v>0</v>
      </c>
      <c r="G98" s="136">
        <f>G7-G82</f>
        <v>0</v>
      </c>
      <c r="H98" s="136">
        <f>H7-H82</f>
        <v>0</v>
      </c>
    </row>
    <row r="99" spans="1:8" ht="15" customHeight="1" x14ac:dyDescent="0.35">
      <c r="E99" s="137"/>
      <c r="F99" s="137"/>
      <c r="G99" s="137"/>
      <c r="H99" s="137"/>
    </row>
  </sheetData>
  <mergeCells count="1">
    <mergeCell ref="A2:H2"/>
  </mergeCells>
  <pageMargins left="0.7" right="0.7" top="0.75" bottom="0.75" header="0.3" footer="0.3"/>
  <headerFooter>
    <oddFooter>&amp;L_x000D_&amp;1#&amp;"Calibri"&amp;10&amp;K000000 Interné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J99"/>
  <sheetViews>
    <sheetView zoomScale="90" workbookViewId="0">
      <selection activeCell="H9" sqref="H9"/>
    </sheetView>
  </sheetViews>
  <sheetFormatPr defaultRowHeight="15" customHeight="1" x14ac:dyDescent="0.35"/>
  <cols>
    <col min="1" max="3" width="9.1796875" style="1"/>
    <col min="4" max="4" width="21.7265625" style="1" customWidth="1"/>
    <col min="5" max="8" width="10.1796875" customWidth="1"/>
    <col min="260" max="260" width="10.7265625" customWidth="1"/>
    <col min="261" max="264" width="10.1796875" customWidth="1"/>
    <col min="516" max="516" width="10.7265625" customWidth="1"/>
    <col min="517" max="520" width="10.1796875" customWidth="1"/>
    <col min="772" max="772" width="10.7265625" customWidth="1"/>
    <col min="773" max="776" width="10.1796875" customWidth="1"/>
    <col min="1028" max="1028" width="10.7265625" customWidth="1"/>
    <col min="1029" max="1032" width="10.1796875" customWidth="1"/>
    <col min="1284" max="1284" width="10.7265625" customWidth="1"/>
    <col min="1285" max="1288" width="10.1796875" customWidth="1"/>
    <col min="1540" max="1540" width="10.7265625" customWidth="1"/>
    <col min="1541" max="1544" width="10.1796875" customWidth="1"/>
    <col min="1796" max="1796" width="10.7265625" customWidth="1"/>
    <col min="1797" max="1800" width="10.1796875" customWidth="1"/>
    <col min="2052" max="2052" width="10.7265625" customWidth="1"/>
    <col min="2053" max="2056" width="10.1796875" customWidth="1"/>
    <col min="2308" max="2308" width="10.7265625" customWidth="1"/>
    <col min="2309" max="2312" width="10.1796875" customWidth="1"/>
    <col min="2564" max="2564" width="10.7265625" customWidth="1"/>
    <col min="2565" max="2568" width="10.1796875" customWidth="1"/>
    <col min="2820" max="2820" width="10.7265625" customWidth="1"/>
    <col min="2821" max="2824" width="10.1796875" customWidth="1"/>
    <col min="3076" max="3076" width="10.7265625" customWidth="1"/>
    <col min="3077" max="3080" width="10.1796875" customWidth="1"/>
    <col min="3332" max="3332" width="10.7265625" customWidth="1"/>
    <col min="3333" max="3336" width="10.1796875" customWidth="1"/>
    <col min="3588" max="3588" width="10.7265625" customWidth="1"/>
    <col min="3589" max="3592" width="10.1796875" customWidth="1"/>
    <col min="3844" max="3844" width="10.7265625" customWidth="1"/>
    <col min="3845" max="3848" width="10.1796875" customWidth="1"/>
    <col min="4100" max="4100" width="10.7265625" customWidth="1"/>
    <col min="4101" max="4104" width="10.1796875" customWidth="1"/>
    <col min="4356" max="4356" width="10.7265625" customWidth="1"/>
    <col min="4357" max="4360" width="10.1796875" customWidth="1"/>
    <col min="4612" max="4612" width="10.7265625" customWidth="1"/>
    <col min="4613" max="4616" width="10.1796875" customWidth="1"/>
    <col min="4868" max="4868" width="10.7265625" customWidth="1"/>
    <col min="4869" max="4872" width="10.1796875" customWidth="1"/>
    <col min="5124" max="5124" width="10.7265625" customWidth="1"/>
    <col min="5125" max="5128" width="10.1796875" customWidth="1"/>
    <col min="5380" max="5380" width="10.7265625" customWidth="1"/>
    <col min="5381" max="5384" width="10.1796875" customWidth="1"/>
    <col min="5636" max="5636" width="10.7265625" customWidth="1"/>
    <col min="5637" max="5640" width="10.1796875" customWidth="1"/>
    <col min="5892" max="5892" width="10.7265625" customWidth="1"/>
    <col min="5893" max="5896" width="10.1796875" customWidth="1"/>
    <col min="6148" max="6148" width="10.7265625" customWidth="1"/>
    <col min="6149" max="6152" width="10.1796875" customWidth="1"/>
    <col min="6404" max="6404" width="10.7265625" customWidth="1"/>
    <col min="6405" max="6408" width="10.1796875" customWidth="1"/>
    <col min="6660" max="6660" width="10.7265625" customWidth="1"/>
    <col min="6661" max="6664" width="10.1796875" customWidth="1"/>
    <col min="6916" max="6916" width="10.7265625" customWidth="1"/>
    <col min="6917" max="6920" width="10.1796875" customWidth="1"/>
    <col min="7172" max="7172" width="10.7265625" customWidth="1"/>
    <col min="7173" max="7176" width="10.1796875" customWidth="1"/>
    <col min="7428" max="7428" width="10.7265625" customWidth="1"/>
    <col min="7429" max="7432" width="10.1796875" customWidth="1"/>
    <col min="7684" max="7684" width="10.7265625" customWidth="1"/>
    <col min="7685" max="7688" width="10.1796875" customWidth="1"/>
    <col min="7940" max="7940" width="10.7265625" customWidth="1"/>
    <col min="7941" max="7944" width="10.1796875" customWidth="1"/>
    <col min="8196" max="8196" width="10.7265625" customWidth="1"/>
    <col min="8197" max="8200" width="10.1796875" customWidth="1"/>
    <col min="8452" max="8452" width="10.7265625" customWidth="1"/>
    <col min="8453" max="8456" width="10.1796875" customWidth="1"/>
    <col min="8708" max="8708" width="10.7265625" customWidth="1"/>
    <col min="8709" max="8712" width="10.1796875" customWidth="1"/>
    <col min="8964" max="8964" width="10.7265625" customWidth="1"/>
    <col min="8965" max="8968" width="10.1796875" customWidth="1"/>
    <col min="9220" max="9220" width="10.7265625" customWidth="1"/>
    <col min="9221" max="9224" width="10.1796875" customWidth="1"/>
    <col min="9476" max="9476" width="10.7265625" customWidth="1"/>
    <col min="9477" max="9480" width="10.1796875" customWidth="1"/>
    <col min="9732" max="9732" width="10.7265625" customWidth="1"/>
    <col min="9733" max="9736" width="10.1796875" customWidth="1"/>
    <col min="9988" max="9988" width="10.7265625" customWidth="1"/>
    <col min="9989" max="9992" width="10.1796875" customWidth="1"/>
    <col min="10244" max="10244" width="10.7265625" customWidth="1"/>
    <col min="10245" max="10248" width="10.1796875" customWidth="1"/>
    <col min="10500" max="10500" width="10.7265625" customWidth="1"/>
    <col min="10501" max="10504" width="10.1796875" customWidth="1"/>
    <col min="10756" max="10756" width="10.7265625" customWidth="1"/>
    <col min="10757" max="10760" width="10.1796875" customWidth="1"/>
    <col min="11012" max="11012" width="10.7265625" customWidth="1"/>
    <col min="11013" max="11016" width="10.1796875" customWidth="1"/>
    <col min="11268" max="11268" width="10.7265625" customWidth="1"/>
    <col min="11269" max="11272" width="10.1796875" customWidth="1"/>
    <col min="11524" max="11524" width="10.7265625" customWidth="1"/>
    <col min="11525" max="11528" width="10.1796875" customWidth="1"/>
    <col min="11780" max="11780" width="10.7265625" customWidth="1"/>
    <col min="11781" max="11784" width="10.1796875" customWidth="1"/>
    <col min="12036" max="12036" width="10.7265625" customWidth="1"/>
    <col min="12037" max="12040" width="10.1796875" customWidth="1"/>
    <col min="12292" max="12292" width="10.7265625" customWidth="1"/>
    <col min="12293" max="12296" width="10.1796875" customWidth="1"/>
    <col min="12548" max="12548" width="10.7265625" customWidth="1"/>
    <col min="12549" max="12552" width="10.1796875" customWidth="1"/>
    <col min="12804" max="12804" width="10.7265625" customWidth="1"/>
    <col min="12805" max="12808" width="10.1796875" customWidth="1"/>
    <col min="13060" max="13060" width="10.7265625" customWidth="1"/>
    <col min="13061" max="13064" width="10.1796875" customWidth="1"/>
    <col min="13316" max="13316" width="10.7265625" customWidth="1"/>
    <col min="13317" max="13320" width="10.1796875" customWidth="1"/>
    <col min="13572" max="13572" width="10.7265625" customWidth="1"/>
    <col min="13573" max="13576" width="10.1796875" customWidth="1"/>
    <col min="13828" max="13828" width="10.7265625" customWidth="1"/>
    <col min="13829" max="13832" width="10.1796875" customWidth="1"/>
    <col min="14084" max="14084" width="10.7265625" customWidth="1"/>
    <col min="14085" max="14088" width="10.1796875" customWidth="1"/>
    <col min="14340" max="14340" width="10.7265625" customWidth="1"/>
    <col min="14341" max="14344" width="10.1796875" customWidth="1"/>
    <col min="14596" max="14596" width="10.7265625" customWidth="1"/>
    <col min="14597" max="14600" width="10.1796875" customWidth="1"/>
    <col min="14852" max="14852" width="10.7265625" customWidth="1"/>
    <col min="14853" max="14856" width="10.1796875" customWidth="1"/>
    <col min="15108" max="15108" width="10.7265625" customWidth="1"/>
    <col min="15109" max="15112" width="10.1796875" customWidth="1"/>
    <col min="15364" max="15364" width="10.7265625" customWidth="1"/>
    <col min="15365" max="15368" width="10.1796875" customWidth="1"/>
    <col min="15620" max="15620" width="10.7265625" customWidth="1"/>
    <col min="15621" max="15624" width="10.1796875" customWidth="1"/>
    <col min="15876" max="15876" width="10.7265625" customWidth="1"/>
    <col min="15877" max="15880" width="10.1796875" customWidth="1"/>
    <col min="16132" max="16132" width="10.7265625" customWidth="1"/>
    <col min="16133" max="16136" width="10.1796875" customWidth="1"/>
  </cols>
  <sheetData>
    <row r="1" spans="1:10" s="3" customFormat="1" ht="11.25" customHeight="1" x14ac:dyDescent="0.2">
      <c r="A1" s="2"/>
      <c r="B1" s="2"/>
      <c r="C1" s="2"/>
      <c r="D1" s="2"/>
    </row>
    <row r="2" spans="1:10" s="5" customFormat="1" ht="15" customHeight="1" x14ac:dyDescent="0.3">
      <c r="A2" s="167" t="s">
        <v>0</v>
      </c>
      <c r="B2" s="167"/>
      <c r="C2" s="167"/>
      <c r="D2" s="167"/>
      <c r="E2" s="167"/>
      <c r="F2" s="167"/>
      <c r="G2" s="167"/>
      <c r="H2" s="167"/>
      <c r="I2" s="4"/>
      <c r="J2" s="4"/>
    </row>
    <row r="3" spans="1:10" s="3" customFormat="1" ht="12" customHeight="1" thickBot="1" x14ac:dyDescent="0.25">
      <c r="A3" s="7"/>
      <c r="B3" s="8"/>
      <c r="C3" s="9"/>
      <c r="D3" s="9"/>
      <c r="H3" s="10" t="s">
        <v>1</v>
      </c>
    </row>
    <row r="4" spans="1:10" s="3" customFormat="1" ht="11.25" customHeight="1" x14ac:dyDescent="0.25">
      <c r="A4" s="11"/>
      <c r="B4" s="12"/>
      <c r="C4" s="12"/>
      <c r="D4" s="12"/>
      <c r="E4" s="13" t="s">
        <v>2</v>
      </c>
      <c r="F4" s="14" t="s">
        <v>3</v>
      </c>
      <c r="G4" s="14" t="s">
        <v>4</v>
      </c>
      <c r="H4" s="15" t="s">
        <v>5</v>
      </c>
      <c r="J4" s="16"/>
    </row>
    <row r="5" spans="1:10" s="3" customFormat="1" ht="12" customHeight="1" thickBot="1" x14ac:dyDescent="0.3">
      <c r="A5" s="17" t="s">
        <v>6</v>
      </c>
      <c r="B5" s="18"/>
      <c r="C5" s="18"/>
      <c r="D5" s="18"/>
      <c r="E5" s="19">
        <v>2022</v>
      </c>
      <c r="F5" s="20">
        <v>2022</v>
      </c>
      <c r="G5" s="20">
        <v>2022</v>
      </c>
      <c r="H5" s="21">
        <v>2022</v>
      </c>
    </row>
    <row r="6" spans="1:10" s="3" customFormat="1" ht="11.25" customHeight="1" x14ac:dyDescent="0.2">
      <c r="A6" s="11"/>
      <c r="B6" s="12"/>
      <c r="C6" s="12"/>
      <c r="D6" s="12"/>
      <c r="E6" s="22"/>
      <c r="F6" s="23"/>
      <c r="G6" s="24"/>
      <c r="H6" s="25"/>
    </row>
    <row r="7" spans="1:10" s="3" customFormat="1" ht="11.25" customHeight="1" x14ac:dyDescent="0.25">
      <c r="A7" s="26" t="s">
        <v>7</v>
      </c>
      <c r="B7" s="27"/>
      <c r="C7" s="27"/>
      <c r="D7" s="28"/>
      <c r="E7" s="29">
        <f>SUM(E11,E26)</f>
        <v>61974005</v>
      </c>
      <c r="F7" s="30">
        <f>SUM(F11,F26)</f>
        <v>62113011</v>
      </c>
      <c r="G7" s="30">
        <f>SUM(G11,G26)</f>
        <v>61804979</v>
      </c>
      <c r="H7" s="31">
        <f>SUM(H11,H26)</f>
        <v>63508571</v>
      </c>
    </row>
    <row r="8" spans="1:10" s="3" customFormat="1" ht="11.25" customHeight="1" x14ac:dyDescent="0.2">
      <c r="A8" s="32" t="s">
        <v>8</v>
      </c>
      <c r="B8" s="27"/>
      <c r="C8" s="27"/>
      <c r="D8" s="27"/>
      <c r="E8" s="33" t="s">
        <v>9</v>
      </c>
      <c r="F8" s="34" t="s">
        <v>9</v>
      </c>
      <c r="G8" s="34" t="s">
        <v>9</v>
      </c>
      <c r="H8" s="35">
        <f>H7/109959757*100</f>
        <v>57.756194386642747</v>
      </c>
    </row>
    <row r="9" spans="1:10" s="3" customFormat="1" ht="12" customHeight="1" thickBot="1" x14ac:dyDescent="0.25">
      <c r="A9" s="32" t="s">
        <v>10</v>
      </c>
      <c r="B9" s="27"/>
      <c r="C9" s="27"/>
      <c r="D9" s="27"/>
      <c r="E9" s="36"/>
      <c r="F9" s="37"/>
      <c r="G9" s="37"/>
      <c r="H9" s="38"/>
    </row>
    <row r="10" spans="1:10" s="3" customFormat="1" ht="11.25" customHeight="1" x14ac:dyDescent="0.25">
      <c r="A10" s="39" t="s">
        <v>11</v>
      </c>
      <c r="B10" s="40"/>
      <c r="C10" s="40"/>
      <c r="D10" s="40"/>
      <c r="E10" s="41"/>
      <c r="F10" s="42"/>
      <c r="G10" s="43"/>
      <c r="H10" s="44"/>
    </row>
    <row r="11" spans="1:10" s="3" customFormat="1" ht="11.25" customHeight="1" x14ac:dyDescent="0.25">
      <c r="A11" s="45" t="s">
        <v>12</v>
      </c>
      <c r="B11" s="46"/>
      <c r="C11" s="46"/>
      <c r="D11" s="47"/>
      <c r="E11" s="48">
        <f>SUM(E13,E19)</f>
        <v>31291007</v>
      </c>
      <c r="F11" s="49">
        <f>SUM(F13,F19)</f>
        <v>32318437</v>
      </c>
      <c r="G11" s="49">
        <f>SUM(G13,G19)</f>
        <v>31721149</v>
      </c>
      <c r="H11" s="50">
        <f>SUM(H13,H19)</f>
        <v>32960143</v>
      </c>
    </row>
    <row r="12" spans="1:10" s="3" customFormat="1" ht="11.25" customHeight="1" x14ac:dyDescent="0.2">
      <c r="A12" s="32"/>
      <c r="B12" s="27"/>
      <c r="C12" s="27"/>
      <c r="D12" s="27"/>
      <c r="E12" s="51"/>
      <c r="F12" s="52"/>
      <c r="G12" s="52"/>
      <c r="H12" s="53"/>
    </row>
    <row r="13" spans="1:10" s="3" customFormat="1" ht="11.25" customHeight="1" x14ac:dyDescent="0.2">
      <c r="A13" s="54" t="s">
        <v>13</v>
      </c>
      <c r="B13" s="55"/>
      <c r="C13" s="55"/>
      <c r="D13" s="56"/>
      <c r="E13" s="57">
        <f>SUM(E14:E17)</f>
        <v>1557235</v>
      </c>
      <c r="F13" s="58">
        <f>SUM(F14:F17)</f>
        <v>1373685</v>
      </c>
      <c r="G13" s="58">
        <f>SUM(G14:G17)</f>
        <v>635526</v>
      </c>
      <c r="H13" s="59">
        <f>SUM(H14:H17)</f>
        <v>443957</v>
      </c>
    </row>
    <row r="14" spans="1:10" s="3" customFormat="1" ht="11.25" customHeight="1" x14ac:dyDescent="0.2">
      <c r="A14" s="60" t="s">
        <v>14</v>
      </c>
      <c r="B14" s="46"/>
      <c r="C14" s="46"/>
      <c r="D14" s="55"/>
      <c r="E14" s="57">
        <v>1289109</v>
      </c>
      <c r="F14" s="58">
        <v>1121308</v>
      </c>
      <c r="G14" s="58">
        <v>383251</v>
      </c>
      <c r="H14" s="59">
        <v>197082</v>
      </c>
    </row>
    <row r="15" spans="1:10" s="3" customFormat="1" ht="11.25" customHeight="1" x14ac:dyDescent="0.2">
      <c r="A15" s="60" t="s">
        <v>15</v>
      </c>
      <c r="B15" s="61"/>
      <c r="C15" s="46"/>
      <c r="D15" s="55"/>
      <c r="E15" s="57">
        <v>0</v>
      </c>
      <c r="F15" s="58">
        <v>0</v>
      </c>
      <c r="G15" s="58">
        <v>0</v>
      </c>
      <c r="H15" s="59">
        <v>0</v>
      </c>
    </row>
    <row r="16" spans="1:10" s="3" customFormat="1" ht="11.25" customHeight="1" x14ac:dyDescent="0.2">
      <c r="A16" s="60" t="s">
        <v>16</v>
      </c>
      <c r="B16" s="46"/>
      <c r="C16" s="46"/>
      <c r="D16" s="55"/>
      <c r="E16" s="57">
        <v>98135</v>
      </c>
      <c r="F16" s="58">
        <v>91507</v>
      </c>
      <c r="G16" s="58">
        <v>98697</v>
      </c>
      <c r="H16" s="59">
        <v>74567</v>
      </c>
    </row>
    <row r="17" spans="1:8" s="3" customFormat="1" ht="11.25" customHeight="1" x14ac:dyDescent="0.2">
      <c r="A17" s="62" t="s">
        <v>17</v>
      </c>
      <c r="B17" s="55"/>
      <c r="C17" s="55"/>
      <c r="D17" s="56"/>
      <c r="E17" s="51">
        <v>169991</v>
      </c>
      <c r="F17" s="52">
        <v>160870</v>
      </c>
      <c r="G17" s="52">
        <v>153578</v>
      </c>
      <c r="H17" s="53">
        <v>172308</v>
      </c>
    </row>
    <row r="18" spans="1:8" s="3" customFormat="1" ht="11.25" customHeight="1" x14ac:dyDescent="0.2">
      <c r="A18" s="32"/>
      <c r="B18" s="27"/>
      <c r="C18" s="27"/>
      <c r="D18" s="27"/>
      <c r="E18" s="51"/>
      <c r="F18" s="52"/>
      <c r="G18" s="52"/>
      <c r="H18" s="53"/>
    </row>
    <row r="19" spans="1:8" s="3" customFormat="1" ht="11.25" customHeight="1" x14ac:dyDescent="0.2">
      <c r="A19" s="54" t="s">
        <v>18</v>
      </c>
      <c r="B19" s="55"/>
      <c r="C19" s="55"/>
      <c r="D19" s="56"/>
      <c r="E19" s="57">
        <f>SUM(E20:E24)</f>
        <v>29733772</v>
      </c>
      <c r="F19" s="58">
        <f>SUM(F20:F24)</f>
        <v>30944752</v>
      </c>
      <c r="G19" s="58">
        <f>SUM(G20:G24)</f>
        <v>31085623</v>
      </c>
      <c r="H19" s="59">
        <f>SUM(H20:H24)</f>
        <v>32516186</v>
      </c>
    </row>
    <row r="20" spans="1:8" s="3" customFormat="1" ht="11.25" customHeight="1" x14ac:dyDescent="0.2">
      <c r="A20" s="60" t="s">
        <v>14</v>
      </c>
      <c r="B20" s="46"/>
      <c r="C20" s="46"/>
      <c r="D20" s="56"/>
      <c r="E20" s="57">
        <v>0</v>
      </c>
      <c r="F20" s="58">
        <v>0</v>
      </c>
      <c r="G20" s="58">
        <v>0</v>
      </c>
      <c r="H20" s="59">
        <v>0</v>
      </c>
    </row>
    <row r="21" spans="1:8" s="3" customFormat="1" ht="11.25" customHeight="1" x14ac:dyDescent="0.2">
      <c r="A21" s="60" t="s">
        <v>15</v>
      </c>
      <c r="B21" s="46"/>
      <c r="C21" s="46"/>
      <c r="D21" s="56"/>
      <c r="E21" s="57">
        <v>27851120</v>
      </c>
      <c r="F21" s="58">
        <v>29060711</v>
      </c>
      <c r="G21" s="58">
        <v>29197096</v>
      </c>
      <c r="H21" s="59">
        <v>30585203</v>
      </c>
    </row>
    <row r="22" spans="1:8" s="3" customFormat="1" ht="11.25" customHeight="1" x14ac:dyDescent="0.2">
      <c r="A22" s="60" t="s">
        <v>16</v>
      </c>
      <c r="B22" s="46"/>
      <c r="C22" s="46"/>
      <c r="D22" s="55"/>
      <c r="E22" s="57">
        <v>1418245</v>
      </c>
      <c r="F22" s="58">
        <v>1420709</v>
      </c>
      <c r="G22" s="58">
        <v>1423918</v>
      </c>
      <c r="H22" s="59">
        <v>1539936</v>
      </c>
    </row>
    <row r="23" spans="1:8" s="3" customFormat="1" ht="11.25" customHeight="1" x14ac:dyDescent="0.2">
      <c r="A23" s="62" t="s">
        <v>17</v>
      </c>
      <c r="B23" s="55"/>
      <c r="C23" s="55"/>
      <c r="D23" s="56"/>
      <c r="E23" s="57">
        <v>397182</v>
      </c>
      <c r="F23" s="58">
        <v>391177</v>
      </c>
      <c r="G23" s="58">
        <v>396709</v>
      </c>
      <c r="H23" s="59">
        <v>303758</v>
      </c>
    </row>
    <row r="24" spans="1:8" s="3" customFormat="1" ht="11.25" customHeight="1" x14ac:dyDescent="0.2">
      <c r="A24" s="62" t="s">
        <v>19</v>
      </c>
      <c r="B24" s="55"/>
      <c r="C24" s="55"/>
      <c r="D24" s="56"/>
      <c r="E24" s="57">
        <v>67225</v>
      </c>
      <c r="F24" s="58">
        <v>72155</v>
      </c>
      <c r="G24" s="58">
        <v>67900</v>
      </c>
      <c r="H24" s="59">
        <v>87289</v>
      </c>
    </row>
    <row r="25" spans="1:8" s="3" customFormat="1" ht="11.25" customHeight="1" x14ac:dyDescent="0.2">
      <c r="A25" s="32"/>
      <c r="B25" s="27"/>
      <c r="C25" s="27"/>
      <c r="D25" s="27"/>
      <c r="E25" s="36"/>
      <c r="F25" s="37"/>
      <c r="G25" s="37"/>
      <c r="H25" s="38"/>
    </row>
    <row r="26" spans="1:8" s="3" customFormat="1" ht="11.25" customHeight="1" x14ac:dyDescent="0.25">
      <c r="A26" s="45" t="s">
        <v>20</v>
      </c>
      <c r="B26" s="46"/>
      <c r="C26" s="46"/>
      <c r="D26" s="47"/>
      <c r="E26" s="48">
        <f>SUM(E28,E34)</f>
        <v>30682998</v>
      </c>
      <c r="F26" s="49">
        <f>SUM(F28,F34)</f>
        <v>29794574</v>
      </c>
      <c r="G26" s="49">
        <f>SUM(G28,G34)</f>
        <v>30083830</v>
      </c>
      <c r="H26" s="50">
        <f>SUM(H28,H34)</f>
        <v>30548428</v>
      </c>
    </row>
    <row r="27" spans="1:8" s="3" customFormat="1" ht="11.25" customHeight="1" x14ac:dyDescent="0.2">
      <c r="A27" s="32"/>
      <c r="B27" s="27"/>
      <c r="C27" s="27"/>
      <c r="D27" s="27"/>
      <c r="E27" s="51"/>
      <c r="F27" s="52"/>
      <c r="G27" s="52"/>
      <c r="H27" s="53"/>
    </row>
    <row r="28" spans="1:8" s="3" customFormat="1" ht="11.25" customHeight="1" x14ac:dyDescent="0.2">
      <c r="A28" s="54" t="s">
        <v>21</v>
      </c>
      <c r="B28" s="55"/>
      <c r="C28" s="55"/>
      <c r="D28" s="56"/>
      <c r="E28" s="57">
        <f>SUM(E29:E32)</f>
        <v>159207</v>
      </c>
      <c r="F28" s="58">
        <f>SUM(F29:F32)</f>
        <v>8207</v>
      </c>
      <c r="G28" s="58">
        <f>SUM(G29:G32)</f>
        <v>14252</v>
      </c>
      <c r="H28" s="59">
        <f>SUM(H29:H32)</f>
        <v>13669</v>
      </c>
    </row>
    <row r="29" spans="1:8" s="3" customFormat="1" ht="11.25" customHeight="1" x14ac:dyDescent="0.2">
      <c r="A29" s="60" t="s">
        <v>14</v>
      </c>
      <c r="B29" s="46"/>
      <c r="C29" s="46"/>
      <c r="D29" s="56"/>
      <c r="E29" s="57">
        <v>158890</v>
      </c>
      <c r="F29" s="58">
        <v>7940</v>
      </c>
      <c r="G29" s="58">
        <v>14030</v>
      </c>
      <c r="H29" s="59">
        <v>13400</v>
      </c>
    </row>
    <row r="30" spans="1:8" s="3" customFormat="1" ht="11.25" customHeight="1" x14ac:dyDescent="0.2">
      <c r="A30" s="60" t="s">
        <v>15</v>
      </c>
      <c r="B30" s="61"/>
      <c r="C30" s="46"/>
      <c r="D30" s="56"/>
      <c r="E30" s="57">
        <v>0</v>
      </c>
      <c r="F30" s="58">
        <v>0</v>
      </c>
      <c r="G30" s="58">
        <v>0</v>
      </c>
      <c r="H30" s="59">
        <v>0</v>
      </c>
    </row>
    <row r="31" spans="1:8" s="3" customFormat="1" ht="11.25" customHeight="1" x14ac:dyDescent="0.2">
      <c r="A31" s="60" t="s">
        <v>16</v>
      </c>
      <c r="B31" s="46"/>
      <c r="C31" s="46"/>
      <c r="D31" s="55"/>
      <c r="E31" s="57">
        <v>0</v>
      </c>
      <c r="F31" s="58">
        <v>0</v>
      </c>
      <c r="G31" s="58">
        <v>0</v>
      </c>
      <c r="H31" s="59">
        <v>0</v>
      </c>
    </row>
    <row r="32" spans="1:8" s="3" customFormat="1" ht="11.25" customHeight="1" x14ac:dyDescent="0.2">
      <c r="A32" s="62" t="s">
        <v>17</v>
      </c>
      <c r="B32" s="55"/>
      <c r="C32" s="55"/>
      <c r="D32" s="56"/>
      <c r="E32" s="57">
        <v>317</v>
      </c>
      <c r="F32" s="58">
        <v>267</v>
      </c>
      <c r="G32" s="58">
        <v>222</v>
      </c>
      <c r="H32" s="59">
        <v>269</v>
      </c>
    </row>
    <row r="33" spans="1:8" s="3" customFormat="1" ht="11.25" customHeight="1" x14ac:dyDescent="0.2">
      <c r="A33" s="32"/>
      <c r="B33" s="27"/>
      <c r="C33" s="27"/>
      <c r="D33" s="27"/>
      <c r="E33" s="51"/>
      <c r="F33" s="52"/>
      <c r="G33" s="52"/>
      <c r="H33" s="53"/>
    </row>
    <row r="34" spans="1:8" s="3" customFormat="1" ht="11.25" customHeight="1" x14ac:dyDescent="0.2">
      <c r="A34" s="54" t="s">
        <v>22</v>
      </c>
      <c r="B34" s="55"/>
      <c r="C34" s="55"/>
      <c r="D34" s="56"/>
      <c r="E34" s="57">
        <f>SUM(E35:E39)</f>
        <v>30523791</v>
      </c>
      <c r="F34" s="58">
        <f>SUM(F35:F39)</f>
        <v>29786367</v>
      </c>
      <c r="G34" s="58">
        <f>SUM(G35:G39)</f>
        <v>30069578</v>
      </c>
      <c r="H34" s="59">
        <f>SUM(H35:H39)</f>
        <v>30534759</v>
      </c>
    </row>
    <row r="35" spans="1:8" s="3" customFormat="1" ht="11.25" customHeight="1" x14ac:dyDescent="0.2">
      <c r="A35" s="60" t="s">
        <v>14</v>
      </c>
      <c r="B35" s="46"/>
      <c r="C35" s="46"/>
      <c r="D35" s="56"/>
      <c r="E35" s="57">
        <v>0</v>
      </c>
      <c r="F35" s="58">
        <v>0</v>
      </c>
      <c r="G35" s="58">
        <v>0</v>
      </c>
      <c r="H35" s="59">
        <v>0</v>
      </c>
    </row>
    <row r="36" spans="1:8" s="3" customFormat="1" ht="11.25" customHeight="1" x14ac:dyDescent="0.2">
      <c r="A36" s="60" t="s">
        <v>15</v>
      </c>
      <c r="B36" s="46"/>
      <c r="C36" s="46"/>
      <c r="D36" s="56"/>
      <c r="E36" s="57">
        <v>24228886</v>
      </c>
      <c r="F36" s="58">
        <v>23487945</v>
      </c>
      <c r="G36" s="58">
        <v>23776149</v>
      </c>
      <c r="H36" s="59">
        <v>24226532</v>
      </c>
    </row>
    <row r="37" spans="1:8" s="3" customFormat="1" ht="11.25" customHeight="1" x14ac:dyDescent="0.2">
      <c r="A37" s="60" t="s">
        <v>16</v>
      </c>
      <c r="B37" s="46"/>
      <c r="C37" s="46"/>
      <c r="D37" s="55"/>
      <c r="E37" s="57">
        <v>4325367</v>
      </c>
      <c r="F37" s="58">
        <v>4326343</v>
      </c>
      <c r="G37" s="58">
        <v>4318724</v>
      </c>
      <c r="H37" s="59">
        <v>4330592</v>
      </c>
    </row>
    <row r="38" spans="1:8" s="3" customFormat="1" ht="11.25" customHeight="1" x14ac:dyDescent="0.2">
      <c r="A38" s="62" t="s">
        <v>17</v>
      </c>
      <c r="B38" s="55"/>
      <c r="C38" s="55"/>
      <c r="D38" s="56"/>
      <c r="E38" s="57">
        <v>1969379</v>
      </c>
      <c r="F38" s="58">
        <v>1971967</v>
      </c>
      <c r="G38" s="58">
        <v>1974691</v>
      </c>
      <c r="H38" s="59">
        <v>1977530</v>
      </c>
    </row>
    <row r="39" spans="1:8" s="3" customFormat="1" ht="11.25" customHeight="1" x14ac:dyDescent="0.2">
      <c r="A39" s="62" t="s">
        <v>19</v>
      </c>
      <c r="B39" s="55"/>
      <c r="C39" s="55"/>
      <c r="D39" s="56"/>
      <c r="E39" s="57">
        <v>159</v>
      </c>
      <c r="F39" s="58">
        <v>112</v>
      </c>
      <c r="G39" s="58">
        <v>14</v>
      </c>
      <c r="H39" s="59">
        <v>105</v>
      </c>
    </row>
    <row r="40" spans="1:8" s="3" customFormat="1" ht="11.25" customHeight="1" x14ac:dyDescent="0.2">
      <c r="A40" s="54"/>
      <c r="B40" s="55"/>
      <c r="C40" s="55"/>
      <c r="D40" s="55"/>
      <c r="E40" s="51"/>
      <c r="F40" s="52"/>
      <c r="G40" s="63"/>
      <c r="H40" s="64"/>
    </row>
    <row r="41" spans="1:8" s="3" customFormat="1" ht="11.25" customHeight="1" x14ac:dyDescent="0.25">
      <c r="A41" s="45" t="s">
        <v>23</v>
      </c>
      <c r="B41" s="65"/>
      <c r="C41" s="65"/>
      <c r="D41" s="47"/>
      <c r="E41" s="48">
        <f>SUM(E13,E28)</f>
        <v>1716442</v>
      </c>
      <c r="F41" s="49">
        <f>SUM(F13,F28)</f>
        <v>1381892</v>
      </c>
      <c r="G41" s="49">
        <f>SUM(G13,G28)</f>
        <v>649778</v>
      </c>
      <c r="H41" s="50">
        <f>SUM(H13,H28)</f>
        <v>457626</v>
      </c>
    </row>
    <row r="42" spans="1:8" s="3" customFormat="1" ht="11.25" customHeight="1" x14ac:dyDescent="0.25">
      <c r="A42" s="66" t="s">
        <v>24</v>
      </c>
      <c r="B42" s="28"/>
      <c r="C42" s="28"/>
      <c r="D42" s="67"/>
      <c r="E42" s="57">
        <v>0</v>
      </c>
      <c r="F42" s="58">
        <v>0</v>
      </c>
      <c r="G42" s="58">
        <v>0</v>
      </c>
      <c r="H42" s="59">
        <v>0</v>
      </c>
    </row>
    <row r="43" spans="1:8" s="3" customFormat="1" ht="11.25" customHeight="1" x14ac:dyDescent="0.25">
      <c r="A43" s="68"/>
      <c r="B43" s="69"/>
      <c r="C43" s="69"/>
      <c r="D43" s="70"/>
      <c r="E43" s="71"/>
      <c r="F43" s="72"/>
      <c r="G43" s="72"/>
      <c r="H43" s="73"/>
    </row>
    <row r="44" spans="1:8" s="3" customFormat="1" ht="12" customHeight="1" thickBot="1" x14ac:dyDescent="0.3">
      <c r="A44" s="17" t="s">
        <v>25</v>
      </c>
      <c r="B44" s="18"/>
      <c r="C44" s="18"/>
      <c r="D44" s="74"/>
      <c r="E44" s="75">
        <f>SUM(E19,E34)</f>
        <v>60257563</v>
      </c>
      <c r="F44" s="76">
        <f>SUM(F19,F34)</f>
        <v>60731119</v>
      </c>
      <c r="G44" s="76">
        <f>SUM(G19,G34)</f>
        <v>61155201</v>
      </c>
      <c r="H44" s="77">
        <f>SUM(H19,H34)</f>
        <v>63050945</v>
      </c>
    </row>
    <row r="45" spans="1:8" s="3" customFormat="1" ht="11.25" customHeight="1" x14ac:dyDescent="0.25">
      <c r="A45" s="45" t="s">
        <v>26</v>
      </c>
      <c r="B45" s="65"/>
      <c r="C45" s="65"/>
      <c r="D45" s="47"/>
      <c r="E45" s="78"/>
      <c r="F45" s="79"/>
      <c r="G45" s="80"/>
      <c r="H45" s="81"/>
    </row>
    <row r="46" spans="1:8" s="3" customFormat="1" ht="11.25" customHeight="1" x14ac:dyDescent="0.25">
      <c r="A46" s="26" t="s">
        <v>27</v>
      </c>
      <c r="B46" s="28"/>
      <c r="C46" s="65" t="s">
        <v>28</v>
      </c>
      <c r="D46" s="67"/>
      <c r="E46" s="48">
        <f>SUM(E47:E48)</f>
        <v>1447999</v>
      </c>
      <c r="F46" s="49">
        <f>SUM(F47:F48)</f>
        <v>1129248</v>
      </c>
      <c r="G46" s="49">
        <f>SUM(G47:G48)</f>
        <v>397281</v>
      </c>
      <c r="H46" s="50">
        <f>SUM(H47:H48)</f>
        <v>210482</v>
      </c>
    </row>
    <row r="47" spans="1:8" s="3" customFormat="1" ht="11.25" customHeight="1" x14ac:dyDescent="0.2">
      <c r="A47" s="54" t="s">
        <v>29</v>
      </c>
      <c r="B47" s="55"/>
      <c r="C47" s="55"/>
      <c r="D47" s="56"/>
      <c r="E47" s="51">
        <f>SUM(E14,E29)</f>
        <v>1447999</v>
      </c>
      <c r="F47" s="52">
        <f>SUM(F14,F29)</f>
        <v>1129248</v>
      </c>
      <c r="G47" s="52">
        <f>SUM(G14,G29)</f>
        <v>397281</v>
      </c>
      <c r="H47" s="53">
        <f>SUM(H14,H29)</f>
        <v>210482</v>
      </c>
    </row>
    <row r="48" spans="1:8" s="3" customFormat="1" ht="11.25" customHeight="1" x14ac:dyDescent="0.2">
      <c r="A48" s="54" t="s">
        <v>30</v>
      </c>
      <c r="B48" s="55"/>
      <c r="C48" s="55"/>
      <c r="D48" s="56"/>
      <c r="E48" s="51">
        <f>SUM(E35,E20)</f>
        <v>0</v>
      </c>
      <c r="F48" s="52">
        <f>SUM(F35,F20)</f>
        <v>0</v>
      </c>
      <c r="G48" s="52">
        <f>SUM(G35,G20)</f>
        <v>0</v>
      </c>
      <c r="H48" s="53">
        <f>SUM(H35,H20)</f>
        <v>0</v>
      </c>
    </row>
    <row r="49" spans="1:8" s="3" customFormat="1" ht="11.25" customHeight="1" x14ac:dyDescent="0.2">
      <c r="A49" s="54" t="s">
        <v>31</v>
      </c>
      <c r="B49" s="55"/>
      <c r="C49" s="55"/>
      <c r="D49" s="56"/>
      <c r="E49" s="51">
        <f>SUM(E14,E20)</f>
        <v>1289109</v>
      </c>
      <c r="F49" s="52">
        <f>SUM(F14,F20)</f>
        <v>1121308</v>
      </c>
      <c r="G49" s="52">
        <f>SUM(G14,G20)</f>
        <v>383251</v>
      </c>
      <c r="H49" s="53">
        <f>SUM(H14,H20)</f>
        <v>197082</v>
      </c>
    </row>
    <row r="50" spans="1:8" s="3" customFormat="1" ht="11.25" customHeight="1" x14ac:dyDescent="0.2">
      <c r="A50" s="54" t="s">
        <v>32</v>
      </c>
      <c r="B50" s="55"/>
      <c r="C50" s="55"/>
      <c r="D50" s="56"/>
      <c r="E50" s="51">
        <f>SUM(E29,E35)</f>
        <v>158890</v>
      </c>
      <c r="F50" s="52">
        <f>SUM(F29,F35)</f>
        <v>7940</v>
      </c>
      <c r="G50" s="52">
        <f>SUM(G29,G35)</f>
        <v>14030</v>
      </c>
      <c r="H50" s="53">
        <f>SUM(H29,H35)</f>
        <v>13400</v>
      </c>
    </row>
    <row r="51" spans="1:8" s="3" customFormat="1" ht="11.25" customHeight="1" x14ac:dyDescent="0.25">
      <c r="A51" s="26"/>
      <c r="B51" s="28"/>
      <c r="C51" s="28"/>
      <c r="D51" s="67"/>
      <c r="E51" s="71"/>
      <c r="F51" s="72"/>
      <c r="G51" s="72"/>
      <c r="H51" s="73"/>
    </row>
    <row r="52" spans="1:8" s="3" customFormat="1" ht="11.25" customHeight="1" x14ac:dyDescent="0.25">
      <c r="A52" s="45" t="s">
        <v>33</v>
      </c>
      <c r="B52" s="65"/>
      <c r="C52" s="65" t="s">
        <v>34</v>
      </c>
      <c r="D52" s="47"/>
      <c r="E52" s="48">
        <f>SUM(E53:E54)</f>
        <v>52080006</v>
      </c>
      <c r="F52" s="49">
        <f>SUM(F53:F54)</f>
        <v>52548656</v>
      </c>
      <c r="G52" s="49">
        <f>SUM(G53:G54)</f>
        <v>52973245</v>
      </c>
      <c r="H52" s="50">
        <f>SUM(H53:H54)</f>
        <v>54811735</v>
      </c>
    </row>
    <row r="53" spans="1:8" s="3" customFormat="1" ht="11.25" customHeight="1" x14ac:dyDescent="0.25">
      <c r="A53" s="54" t="s">
        <v>35</v>
      </c>
      <c r="B53" s="55"/>
      <c r="C53" s="82"/>
      <c r="D53" s="56"/>
      <c r="E53" s="51">
        <f>SUM(E15,E30)</f>
        <v>0</v>
      </c>
      <c r="F53" s="52">
        <f>SUM(F15,F30)</f>
        <v>0</v>
      </c>
      <c r="G53" s="52">
        <f>SUM(G15,G30)</f>
        <v>0</v>
      </c>
      <c r="H53" s="53">
        <f>SUM(H15,H30)</f>
        <v>0</v>
      </c>
    </row>
    <row r="54" spans="1:8" s="3" customFormat="1" ht="11.25" customHeight="1" x14ac:dyDescent="0.25">
      <c r="A54" s="54" t="s">
        <v>36</v>
      </c>
      <c r="B54" s="55"/>
      <c r="C54" s="82"/>
      <c r="D54" s="56"/>
      <c r="E54" s="51">
        <f>SUM(E21,E36)</f>
        <v>52080006</v>
      </c>
      <c r="F54" s="52">
        <f>SUM(F21,F36)</f>
        <v>52548656</v>
      </c>
      <c r="G54" s="52">
        <f>SUM(G21,G36)</f>
        <v>52973245</v>
      </c>
      <c r="H54" s="53">
        <f>SUM(H21,H36)</f>
        <v>54811735</v>
      </c>
    </row>
    <row r="55" spans="1:8" s="3" customFormat="1" ht="11.25" customHeight="1" x14ac:dyDescent="0.25">
      <c r="A55" s="54" t="s">
        <v>37</v>
      </c>
      <c r="B55" s="55"/>
      <c r="C55" s="82"/>
      <c r="D55" s="56"/>
      <c r="E55" s="51">
        <f>SUM(E15,E21)</f>
        <v>27851120</v>
      </c>
      <c r="F55" s="52">
        <f>SUM(F15,F21)</f>
        <v>29060711</v>
      </c>
      <c r="G55" s="52">
        <f>SUM(G15,G21)</f>
        <v>29197096</v>
      </c>
      <c r="H55" s="53">
        <f>SUM(H15,H21)</f>
        <v>30585203</v>
      </c>
    </row>
    <row r="56" spans="1:8" s="3" customFormat="1" ht="11.25" customHeight="1" x14ac:dyDescent="0.25">
      <c r="A56" s="54" t="s">
        <v>38</v>
      </c>
      <c r="B56" s="55"/>
      <c r="C56" s="82"/>
      <c r="D56" s="83"/>
      <c r="E56" s="51">
        <f>SUM(E30,E36)</f>
        <v>24228886</v>
      </c>
      <c r="F56" s="52">
        <f>SUM(F30,F36)</f>
        <v>23487945</v>
      </c>
      <c r="G56" s="52">
        <f>SUM(G30,G36)</f>
        <v>23776149</v>
      </c>
      <c r="H56" s="53">
        <f>SUM(H30,H36)</f>
        <v>24226532</v>
      </c>
    </row>
    <row r="57" spans="1:8" s="3" customFormat="1" ht="11.25" customHeight="1" x14ac:dyDescent="0.25">
      <c r="A57" s="84"/>
      <c r="B57" s="85"/>
      <c r="C57" s="28"/>
      <c r="D57" s="67"/>
      <c r="E57" s="71"/>
      <c r="F57" s="72"/>
      <c r="G57" s="72"/>
      <c r="H57" s="73"/>
    </row>
    <row r="58" spans="1:8" s="3" customFormat="1" ht="11.25" customHeight="1" x14ac:dyDescent="0.25">
      <c r="A58" s="26" t="s">
        <v>39</v>
      </c>
      <c r="B58" s="28"/>
      <c r="C58" s="65" t="s">
        <v>40</v>
      </c>
      <c r="D58" s="67"/>
      <c r="E58" s="48">
        <f>SUM(E59:E60)</f>
        <v>8446000</v>
      </c>
      <c r="F58" s="49">
        <f>SUM(F59:F60)</f>
        <v>8435107</v>
      </c>
      <c r="G58" s="49">
        <f>SUM(G59:G60)</f>
        <v>8434453</v>
      </c>
      <c r="H58" s="50">
        <f>SUM(H59:H60)</f>
        <v>8486354</v>
      </c>
    </row>
    <row r="59" spans="1:8" s="3" customFormat="1" ht="11.25" customHeight="1" x14ac:dyDescent="0.2">
      <c r="A59" s="54" t="s">
        <v>41</v>
      </c>
      <c r="B59" s="55"/>
      <c r="C59" s="55"/>
      <c r="D59" s="56"/>
      <c r="E59" s="51">
        <f t="shared" ref="E59:H62" si="0">E65+E71+E77</f>
        <v>268443</v>
      </c>
      <c r="F59" s="52">
        <f t="shared" si="0"/>
        <v>252644</v>
      </c>
      <c r="G59" s="52">
        <f t="shared" si="0"/>
        <v>252497</v>
      </c>
      <c r="H59" s="53">
        <f t="shared" si="0"/>
        <v>247144</v>
      </c>
    </row>
    <row r="60" spans="1:8" s="3" customFormat="1" ht="11.25" customHeight="1" x14ac:dyDescent="0.2">
      <c r="A60" s="54" t="s">
        <v>42</v>
      </c>
      <c r="B60" s="55"/>
      <c r="C60" s="55"/>
      <c r="D60" s="56"/>
      <c r="E60" s="51">
        <f t="shared" si="0"/>
        <v>8177557</v>
      </c>
      <c r="F60" s="52">
        <f t="shared" si="0"/>
        <v>8182463</v>
      </c>
      <c r="G60" s="52">
        <f t="shared" si="0"/>
        <v>8181956</v>
      </c>
      <c r="H60" s="53">
        <f t="shared" si="0"/>
        <v>8239210</v>
      </c>
    </row>
    <row r="61" spans="1:8" s="3" customFormat="1" ht="11.25" customHeight="1" x14ac:dyDescent="0.2">
      <c r="A61" s="54" t="s">
        <v>43</v>
      </c>
      <c r="B61" s="55"/>
      <c r="C61" s="55"/>
      <c r="D61" s="56"/>
      <c r="E61" s="51">
        <f t="shared" si="0"/>
        <v>2150778</v>
      </c>
      <c r="F61" s="52">
        <f t="shared" si="0"/>
        <v>2136418</v>
      </c>
      <c r="G61" s="52">
        <f t="shared" si="0"/>
        <v>2140802</v>
      </c>
      <c r="H61" s="53">
        <f t="shared" si="0"/>
        <v>2177858</v>
      </c>
    </row>
    <row r="62" spans="1:8" s="3" customFormat="1" ht="11.25" customHeight="1" x14ac:dyDescent="0.2">
      <c r="A62" s="54" t="s">
        <v>44</v>
      </c>
      <c r="B62" s="55"/>
      <c r="C62" s="55"/>
      <c r="D62" s="56"/>
      <c r="E62" s="51">
        <f t="shared" si="0"/>
        <v>6295222</v>
      </c>
      <c r="F62" s="52">
        <f t="shared" si="0"/>
        <v>6298689</v>
      </c>
      <c r="G62" s="52">
        <f t="shared" si="0"/>
        <v>6293651</v>
      </c>
      <c r="H62" s="53">
        <f t="shared" si="0"/>
        <v>6308496</v>
      </c>
    </row>
    <row r="63" spans="1:8" s="3" customFormat="1" ht="11.25" customHeight="1" x14ac:dyDescent="0.2">
      <c r="A63" s="84"/>
      <c r="B63" s="85"/>
      <c r="C63" s="85"/>
      <c r="D63" s="70"/>
      <c r="E63" s="71"/>
      <c r="F63" s="72"/>
      <c r="G63" s="72"/>
      <c r="H63" s="73"/>
    </row>
    <row r="64" spans="1:8" s="3" customFormat="1" ht="11.25" customHeight="1" x14ac:dyDescent="0.25">
      <c r="A64" s="45" t="s">
        <v>45</v>
      </c>
      <c r="B64" s="65"/>
      <c r="C64" s="65" t="s">
        <v>46</v>
      </c>
      <c r="D64" s="47"/>
      <c r="E64" s="48">
        <f>SUM(E65:E66)</f>
        <v>5841747</v>
      </c>
      <c r="F64" s="49">
        <f>SUM(F65:F66)</f>
        <v>5838559</v>
      </c>
      <c r="G64" s="49">
        <f>SUM(G65:G66)</f>
        <v>5841339</v>
      </c>
      <c r="H64" s="50">
        <f>SUM(H65:H66)</f>
        <v>5945095</v>
      </c>
    </row>
    <row r="65" spans="1:8" s="3" customFormat="1" ht="11.25" customHeight="1" x14ac:dyDescent="0.25">
      <c r="A65" s="54" t="s">
        <v>47</v>
      </c>
      <c r="B65" s="55"/>
      <c r="C65" s="82"/>
      <c r="D65" s="55"/>
      <c r="E65" s="51">
        <f>SUM(E16,E31)</f>
        <v>98135</v>
      </c>
      <c r="F65" s="52">
        <f>SUM(F16,F31)</f>
        <v>91507</v>
      </c>
      <c r="G65" s="52">
        <f>SUM(G16,G31)</f>
        <v>98697</v>
      </c>
      <c r="H65" s="53">
        <f>SUM(H16,H31)</f>
        <v>74567</v>
      </c>
    </row>
    <row r="66" spans="1:8" s="3" customFormat="1" ht="11.25" customHeight="1" x14ac:dyDescent="0.25">
      <c r="A66" s="54" t="s">
        <v>48</v>
      </c>
      <c r="B66" s="55"/>
      <c r="C66" s="82"/>
      <c r="D66" s="55"/>
      <c r="E66" s="51">
        <f>SUM(E22,E37)</f>
        <v>5743612</v>
      </c>
      <c r="F66" s="52">
        <f>SUM(F22,F37)</f>
        <v>5747052</v>
      </c>
      <c r="G66" s="52">
        <f>SUM(G22,G37)</f>
        <v>5742642</v>
      </c>
      <c r="H66" s="53">
        <f>SUM(H22,H37)</f>
        <v>5870528</v>
      </c>
    </row>
    <row r="67" spans="1:8" s="3" customFormat="1" ht="11.25" customHeight="1" x14ac:dyDescent="0.25">
      <c r="A67" s="54" t="s">
        <v>49</v>
      </c>
      <c r="B67" s="55"/>
      <c r="C67" s="82"/>
      <c r="D67" s="55"/>
      <c r="E67" s="51">
        <f>SUM(E16,E22)</f>
        <v>1516380</v>
      </c>
      <c r="F67" s="52">
        <f>SUM(F16,F22)</f>
        <v>1512216</v>
      </c>
      <c r="G67" s="52">
        <f>SUM(G16,G22)</f>
        <v>1522615</v>
      </c>
      <c r="H67" s="53">
        <f>SUM(H16,H22)</f>
        <v>1614503</v>
      </c>
    </row>
    <row r="68" spans="1:8" s="3" customFormat="1" ht="11.25" customHeight="1" x14ac:dyDescent="0.25">
      <c r="A68" s="54" t="s">
        <v>50</v>
      </c>
      <c r="B68" s="55"/>
      <c r="C68" s="82"/>
      <c r="D68" s="55"/>
      <c r="E68" s="51">
        <f>SUM(E31,E37)</f>
        <v>4325367</v>
      </c>
      <c r="F68" s="52">
        <f>SUM(F31,F37)</f>
        <v>4326343</v>
      </c>
      <c r="G68" s="52">
        <f>SUM(G31,G37)</f>
        <v>4318724</v>
      </c>
      <c r="H68" s="53">
        <f>SUM(H31,H37)</f>
        <v>4330592</v>
      </c>
    </row>
    <row r="69" spans="1:8" s="3" customFormat="1" ht="11.25" customHeight="1" x14ac:dyDescent="0.25">
      <c r="A69" s="68"/>
      <c r="B69" s="69"/>
      <c r="C69" s="69"/>
      <c r="D69" s="70" t="s">
        <v>51</v>
      </c>
      <c r="E69" s="71"/>
      <c r="F69" s="72"/>
      <c r="G69" s="72"/>
      <c r="H69" s="73"/>
    </row>
    <row r="70" spans="1:8" s="3" customFormat="1" ht="11.25" customHeight="1" x14ac:dyDescent="0.25">
      <c r="A70" s="45" t="s">
        <v>52</v>
      </c>
      <c r="B70" s="65"/>
      <c r="C70" s="65"/>
      <c r="D70" s="47"/>
      <c r="E70" s="48">
        <f>SUM(E71:E72)</f>
        <v>2536869</v>
      </c>
      <c r="F70" s="49">
        <f>SUM(F71:F72)</f>
        <v>2524281</v>
      </c>
      <c r="G70" s="49">
        <f>SUM(G71:G72)</f>
        <v>2525200</v>
      </c>
      <c r="H70" s="50">
        <f>SUM(H71:H72)</f>
        <v>2453865</v>
      </c>
    </row>
    <row r="71" spans="1:8" s="3" customFormat="1" ht="11.25" customHeight="1" x14ac:dyDescent="0.25">
      <c r="A71" s="54" t="s">
        <v>53</v>
      </c>
      <c r="B71" s="55"/>
      <c r="C71" s="82"/>
      <c r="D71" s="55"/>
      <c r="E71" s="51">
        <f>SUM(E17,E32)</f>
        <v>170308</v>
      </c>
      <c r="F71" s="52">
        <f>SUM(F17,F32)</f>
        <v>161137</v>
      </c>
      <c r="G71" s="52">
        <f>SUM(G17,G32)</f>
        <v>153800</v>
      </c>
      <c r="H71" s="53">
        <f>SUM(H17,H32)</f>
        <v>172577</v>
      </c>
    </row>
    <row r="72" spans="1:8" s="3" customFormat="1" ht="11.25" customHeight="1" x14ac:dyDescent="0.25">
      <c r="A72" s="54" t="s">
        <v>54</v>
      </c>
      <c r="B72" s="55"/>
      <c r="C72" s="82"/>
      <c r="D72" s="55"/>
      <c r="E72" s="51">
        <f>SUM(E23,E38)</f>
        <v>2366561</v>
      </c>
      <c r="F72" s="52">
        <f>SUM(F23,F38)</f>
        <v>2363144</v>
      </c>
      <c r="G72" s="52">
        <f>SUM(G23,G38)</f>
        <v>2371400</v>
      </c>
      <c r="H72" s="53">
        <f>SUM(H23,H38)</f>
        <v>2281288</v>
      </c>
    </row>
    <row r="73" spans="1:8" s="3" customFormat="1" ht="11.25" customHeight="1" x14ac:dyDescent="0.25">
      <c r="A73" s="54" t="s">
        <v>55</v>
      </c>
      <c r="B73" s="55"/>
      <c r="C73" s="82"/>
      <c r="D73" s="55"/>
      <c r="E73" s="51">
        <f>SUM(E17,E23)</f>
        <v>567173</v>
      </c>
      <c r="F73" s="52">
        <f>SUM(F17,F23)</f>
        <v>552047</v>
      </c>
      <c r="G73" s="52">
        <f>SUM(G17,G23)</f>
        <v>550287</v>
      </c>
      <c r="H73" s="53">
        <f>SUM(H17,H23)</f>
        <v>476066</v>
      </c>
    </row>
    <row r="74" spans="1:8" s="3" customFormat="1" ht="11.25" customHeight="1" x14ac:dyDescent="0.25">
      <c r="A74" s="54" t="s">
        <v>56</v>
      </c>
      <c r="B74" s="55"/>
      <c r="C74" s="82"/>
      <c r="D74" s="55"/>
      <c r="E74" s="51">
        <f>E32+E38</f>
        <v>1969696</v>
      </c>
      <c r="F74" s="52">
        <f>F32+F38</f>
        <v>1972234</v>
      </c>
      <c r="G74" s="52">
        <f>G32+G38</f>
        <v>1974913</v>
      </c>
      <c r="H74" s="53">
        <f>H32+H38</f>
        <v>1977799</v>
      </c>
    </row>
    <row r="75" spans="1:8" s="3" customFormat="1" ht="11.25" customHeight="1" x14ac:dyDescent="0.25">
      <c r="A75" s="32"/>
      <c r="B75" s="27"/>
      <c r="C75" s="28"/>
      <c r="D75" s="27"/>
      <c r="E75" s="36"/>
      <c r="F75" s="37"/>
      <c r="G75" s="37"/>
      <c r="H75" s="38"/>
    </row>
    <row r="76" spans="1:8" s="3" customFormat="1" ht="11.25" customHeight="1" x14ac:dyDescent="0.25">
      <c r="A76" s="45" t="s">
        <v>57</v>
      </c>
      <c r="B76" s="65"/>
      <c r="C76" s="65"/>
      <c r="D76" s="47"/>
      <c r="E76" s="48">
        <f>SUM(E77:E78)</f>
        <v>67384</v>
      </c>
      <c r="F76" s="49">
        <f>SUM(F77:F78)</f>
        <v>72267</v>
      </c>
      <c r="G76" s="49">
        <f>SUM(G77:G78)</f>
        <v>67914</v>
      </c>
      <c r="H76" s="50">
        <f>SUM(H77:H78)</f>
        <v>87394</v>
      </c>
    </row>
    <row r="77" spans="1:8" s="3" customFormat="1" ht="11.25" customHeight="1" x14ac:dyDescent="0.25">
      <c r="A77" s="54" t="s">
        <v>58</v>
      </c>
      <c r="B77" s="55"/>
      <c r="C77" s="82"/>
      <c r="D77" s="55"/>
      <c r="E77" s="51"/>
      <c r="F77" s="52"/>
      <c r="G77" s="52"/>
      <c r="H77" s="53"/>
    </row>
    <row r="78" spans="1:8" s="3" customFormat="1" ht="11.25" customHeight="1" x14ac:dyDescent="0.25">
      <c r="A78" s="54" t="s">
        <v>59</v>
      </c>
      <c r="B78" s="55"/>
      <c r="C78" s="82"/>
      <c r="D78" s="55"/>
      <c r="E78" s="51">
        <f>E24+E39</f>
        <v>67384</v>
      </c>
      <c r="F78" s="52">
        <f>F24+F39</f>
        <v>72267</v>
      </c>
      <c r="G78" s="52">
        <f>G24+G39</f>
        <v>67914</v>
      </c>
      <c r="H78" s="53">
        <f>H24+H39</f>
        <v>87394</v>
      </c>
    </row>
    <row r="79" spans="1:8" s="3" customFormat="1" ht="11.25" customHeight="1" x14ac:dyDescent="0.25">
      <c r="A79" s="54" t="s">
        <v>60</v>
      </c>
      <c r="B79" s="55"/>
      <c r="C79" s="82"/>
      <c r="D79" s="55"/>
      <c r="E79" s="51">
        <f>E24</f>
        <v>67225</v>
      </c>
      <c r="F79" s="52">
        <f>F24</f>
        <v>72155</v>
      </c>
      <c r="G79" s="52">
        <f>G24</f>
        <v>67900</v>
      </c>
      <c r="H79" s="53">
        <f>H24</f>
        <v>87289</v>
      </c>
    </row>
    <row r="80" spans="1:8" s="3" customFormat="1" ht="11.25" customHeight="1" x14ac:dyDescent="0.25">
      <c r="A80" s="54" t="s">
        <v>61</v>
      </c>
      <c r="B80" s="55"/>
      <c r="C80" s="82"/>
      <c r="D80" s="55"/>
      <c r="E80" s="51">
        <f>E39</f>
        <v>159</v>
      </c>
      <c r="F80" s="52">
        <f>F39</f>
        <v>112</v>
      </c>
      <c r="G80" s="52">
        <f>G39</f>
        <v>14</v>
      </c>
      <c r="H80" s="53">
        <f>H39</f>
        <v>105</v>
      </c>
    </row>
    <row r="81" spans="1:8" s="3" customFormat="1" ht="12" customHeight="1" thickBot="1" x14ac:dyDescent="0.25">
      <c r="A81" s="86"/>
      <c r="B81" s="87"/>
      <c r="C81" s="87"/>
      <c r="D81" s="87"/>
      <c r="E81" s="88"/>
      <c r="F81" s="89"/>
      <c r="G81" s="89"/>
      <c r="H81" s="90"/>
    </row>
    <row r="82" spans="1:8" s="3" customFormat="1" ht="11.25" customHeight="1" x14ac:dyDescent="0.25">
      <c r="A82" s="91" t="s">
        <v>62</v>
      </c>
      <c r="B82" s="92"/>
      <c r="C82" s="92"/>
      <c r="D82" s="93"/>
      <c r="E82" s="94">
        <f>SUM(E85,E83)</f>
        <v>61974005</v>
      </c>
      <c r="F82" s="95">
        <f>SUM(F85,F83)</f>
        <v>62113011</v>
      </c>
      <c r="G82" s="95">
        <f>SUM(G85,G83)</f>
        <v>61804979</v>
      </c>
      <c r="H82" s="96">
        <f>SUM(H85,H83)</f>
        <v>63508571</v>
      </c>
    </row>
    <row r="83" spans="1:8" s="3" customFormat="1" ht="11.25" customHeight="1" x14ac:dyDescent="0.25">
      <c r="A83" s="97" t="s">
        <v>63</v>
      </c>
      <c r="B83" s="98"/>
      <c r="C83" s="98"/>
      <c r="D83" s="99"/>
      <c r="E83" s="94">
        <v>60105004</v>
      </c>
      <c r="F83" s="95">
        <v>61547392</v>
      </c>
      <c r="G83" s="95">
        <v>61241366</v>
      </c>
      <c r="H83" s="96">
        <v>62945185</v>
      </c>
    </row>
    <row r="84" spans="1:8" s="3" customFormat="1" ht="11.25" customHeight="1" x14ac:dyDescent="0.25">
      <c r="A84" s="97" t="s">
        <v>64</v>
      </c>
      <c r="B84" s="98"/>
      <c r="C84" s="98"/>
      <c r="D84" s="98"/>
      <c r="E84" s="100" t="s">
        <v>9</v>
      </c>
      <c r="F84" s="101" t="s">
        <v>9</v>
      </c>
      <c r="G84" s="101" t="s">
        <v>9</v>
      </c>
      <c r="H84" s="102" t="s">
        <v>9</v>
      </c>
    </row>
    <row r="85" spans="1:8" s="3" customFormat="1" ht="11.25" customHeight="1" x14ac:dyDescent="0.25">
      <c r="A85" s="97" t="s">
        <v>65</v>
      </c>
      <c r="B85" s="98"/>
      <c r="C85" s="98"/>
      <c r="D85" s="98"/>
      <c r="E85" s="103">
        <f>SUM(E86:E92)</f>
        <v>1869001</v>
      </c>
      <c r="F85" s="104">
        <f>SUM(F86:F92)</f>
        <v>565619</v>
      </c>
      <c r="G85" s="104">
        <f>SUM(G86:G92)</f>
        <v>563613</v>
      </c>
      <c r="H85" s="105">
        <f>SUM(H86:H92)</f>
        <v>563386</v>
      </c>
    </row>
    <row r="86" spans="1:8" s="3" customFormat="1" ht="11.25" customHeight="1" x14ac:dyDescent="0.2">
      <c r="A86" s="106" t="s">
        <v>66</v>
      </c>
      <c r="B86" s="107"/>
      <c r="C86" s="107"/>
      <c r="D86" s="108"/>
      <c r="E86" s="100" t="s">
        <v>9</v>
      </c>
      <c r="F86" s="109" t="s">
        <v>9</v>
      </c>
      <c r="G86" s="109" t="s">
        <v>9</v>
      </c>
      <c r="H86" s="102" t="s">
        <v>9</v>
      </c>
    </row>
    <row r="87" spans="1:8" s="3" customFormat="1" ht="11.25" customHeight="1" x14ac:dyDescent="0.2">
      <c r="A87" s="110" t="s">
        <v>67</v>
      </c>
      <c r="B87" s="108"/>
      <c r="C87" s="108"/>
      <c r="D87" s="111"/>
      <c r="E87" s="112">
        <v>1162497</v>
      </c>
      <c r="F87" s="113">
        <v>4212</v>
      </c>
      <c r="G87" s="113">
        <v>4269</v>
      </c>
      <c r="H87" s="114">
        <v>4023</v>
      </c>
    </row>
    <row r="88" spans="1:8" s="3" customFormat="1" ht="11.25" customHeight="1" x14ac:dyDescent="0.2">
      <c r="A88" s="110" t="s">
        <v>68</v>
      </c>
      <c r="B88" s="108"/>
      <c r="C88" s="108"/>
      <c r="D88" s="111"/>
      <c r="E88" s="112">
        <v>10011</v>
      </c>
      <c r="F88" s="115">
        <v>9561</v>
      </c>
      <c r="G88" s="115">
        <v>7498</v>
      </c>
      <c r="H88" s="116">
        <v>7517</v>
      </c>
    </row>
    <row r="89" spans="1:8" s="3" customFormat="1" ht="11.25" customHeight="1" x14ac:dyDescent="0.2">
      <c r="A89" s="110" t="s">
        <v>69</v>
      </c>
      <c r="B89" s="117"/>
      <c r="C89" s="117"/>
      <c r="D89" s="118"/>
      <c r="E89" s="119">
        <v>288526</v>
      </c>
      <c r="F89" s="115">
        <v>143879</v>
      </c>
      <c r="G89" s="115">
        <v>143879</v>
      </c>
      <c r="H89" s="116">
        <v>143879</v>
      </c>
    </row>
    <row r="90" spans="1:8" s="3" customFormat="1" ht="11.25" customHeight="1" x14ac:dyDescent="0.2">
      <c r="A90" s="110" t="s">
        <v>70</v>
      </c>
      <c r="B90" s="117"/>
      <c r="C90" s="117"/>
      <c r="D90" s="120"/>
      <c r="E90" s="121">
        <v>0</v>
      </c>
      <c r="F90" s="115">
        <v>0</v>
      </c>
      <c r="G90" s="115">
        <v>0</v>
      </c>
      <c r="H90" s="116">
        <v>0</v>
      </c>
    </row>
    <row r="91" spans="1:8" s="3" customFormat="1" ht="11.25" customHeight="1" x14ac:dyDescent="0.2">
      <c r="A91" s="110" t="s">
        <v>71</v>
      </c>
      <c r="B91" s="117"/>
      <c r="C91" s="117"/>
      <c r="D91" s="117"/>
      <c r="E91" s="121">
        <v>407967</v>
      </c>
      <c r="F91" s="115">
        <v>407967</v>
      </c>
      <c r="G91" s="115">
        <v>407967</v>
      </c>
      <c r="H91" s="116">
        <v>407967</v>
      </c>
    </row>
    <row r="92" spans="1:8" s="3" customFormat="1" ht="11.25" customHeight="1" x14ac:dyDescent="0.2">
      <c r="A92" s="122" t="s">
        <v>72</v>
      </c>
      <c r="B92" s="123"/>
      <c r="C92" s="123"/>
      <c r="D92" s="124"/>
      <c r="E92" s="125">
        <v>0</v>
      </c>
      <c r="F92" s="115">
        <v>0</v>
      </c>
      <c r="G92" s="115">
        <v>0</v>
      </c>
      <c r="H92" s="116">
        <v>0</v>
      </c>
    </row>
    <row r="93" spans="1:8" s="3" customFormat="1" ht="12" customHeight="1" thickBot="1" x14ac:dyDescent="0.25">
      <c r="A93" s="126"/>
      <c r="B93" s="127"/>
      <c r="C93" s="127"/>
      <c r="D93" s="128"/>
      <c r="E93" s="129"/>
      <c r="F93" s="130"/>
      <c r="G93" s="130"/>
      <c r="H93" s="131"/>
    </row>
    <row r="94" spans="1:8" ht="15" customHeight="1" x14ac:dyDescent="0.35">
      <c r="A94" s="132" t="s">
        <v>73</v>
      </c>
      <c r="B94" s="6"/>
    </row>
    <row r="95" spans="1:8" ht="15" customHeight="1" x14ac:dyDescent="0.35">
      <c r="A95" s="133" t="s">
        <v>74</v>
      </c>
      <c r="B95" s="6"/>
      <c r="E95" s="134"/>
    </row>
    <row r="98" spans="1:8" ht="15" customHeight="1" x14ac:dyDescent="0.35">
      <c r="A98" s="135" t="s">
        <v>75</v>
      </c>
      <c r="B98" s="135"/>
      <c r="C98" s="135"/>
      <c r="D98" s="135"/>
      <c r="E98" s="136">
        <f>E7-E82</f>
        <v>0</v>
      </c>
      <c r="F98" s="136">
        <f>F7-F82</f>
        <v>0</v>
      </c>
      <c r="G98" s="136">
        <f>G7-G82</f>
        <v>0</v>
      </c>
      <c r="H98" s="136">
        <f>H7-H82</f>
        <v>0</v>
      </c>
    </row>
    <row r="99" spans="1:8" ht="15" customHeight="1" x14ac:dyDescent="0.35">
      <c r="E99" s="137"/>
      <c r="F99" s="137"/>
      <c r="G99" s="137"/>
      <c r="H99" s="137"/>
    </row>
  </sheetData>
  <mergeCells count="1">
    <mergeCell ref="A2:H2"/>
  </mergeCells>
  <pageMargins left="0.7" right="0.7" top="0.75" bottom="0.75" header="0.3" footer="0.3"/>
  <headerFooter>
    <oddFooter>&amp;L_x000D_&amp;1#&amp;"Calibri"&amp;10&amp;K000000 Interné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51"/>
  </sheetPr>
  <dimension ref="A1:J99"/>
  <sheetViews>
    <sheetView zoomScale="90" workbookViewId="0">
      <selection activeCell="H9" sqref="H9"/>
    </sheetView>
  </sheetViews>
  <sheetFormatPr defaultRowHeight="15" customHeight="1" x14ac:dyDescent="0.35"/>
  <cols>
    <col min="1" max="3" width="9.1796875" style="1"/>
    <col min="4" max="4" width="21.7265625" style="1" customWidth="1"/>
    <col min="5" max="8" width="10.1796875" customWidth="1"/>
    <col min="260" max="260" width="10.7265625" customWidth="1"/>
    <col min="261" max="264" width="10.1796875" customWidth="1"/>
    <col min="516" max="516" width="10.7265625" customWidth="1"/>
    <col min="517" max="520" width="10.1796875" customWidth="1"/>
    <col min="772" max="772" width="10.7265625" customWidth="1"/>
    <col min="773" max="776" width="10.1796875" customWidth="1"/>
    <col min="1028" max="1028" width="10.7265625" customWidth="1"/>
    <col min="1029" max="1032" width="10.1796875" customWidth="1"/>
    <col min="1284" max="1284" width="10.7265625" customWidth="1"/>
    <col min="1285" max="1288" width="10.1796875" customWidth="1"/>
    <col min="1540" max="1540" width="10.7265625" customWidth="1"/>
    <col min="1541" max="1544" width="10.1796875" customWidth="1"/>
    <col min="1796" max="1796" width="10.7265625" customWidth="1"/>
    <col min="1797" max="1800" width="10.1796875" customWidth="1"/>
    <col min="2052" max="2052" width="10.7265625" customWidth="1"/>
    <col min="2053" max="2056" width="10.1796875" customWidth="1"/>
    <col min="2308" max="2308" width="10.7265625" customWidth="1"/>
    <col min="2309" max="2312" width="10.1796875" customWidth="1"/>
    <col min="2564" max="2564" width="10.7265625" customWidth="1"/>
    <col min="2565" max="2568" width="10.1796875" customWidth="1"/>
    <col min="2820" max="2820" width="10.7265625" customWidth="1"/>
    <col min="2821" max="2824" width="10.1796875" customWidth="1"/>
    <col min="3076" max="3076" width="10.7265625" customWidth="1"/>
    <col min="3077" max="3080" width="10.1796875" customWidth="1"/>
    <col min="3332" max="3332" width="10.7265625" customWidth="1"/>
    <col min="3333" max="3336" width="10.1796875" customWidth="1"/>
    <col min="3588" max="3588" width="10.7265625" customWidth="1"/>
    <col min="3589" max="3592" width="10.1796875" customWidth="1"/>
    <col min="3844" max="3844" width="10.7265625" customWidth="1"/>
    <col min="3845" max="3848" width="10.1796875" customWidth="1"/>
    <col min="4100" max="4100" width="10.7265625" customWidth="1"/>
    <col min="4101" max="4104" width="10.1796875" customWidth="1"/>
    <col min="4356" max="4356" width="10.7265625" customWidth="1"/>
    <col min="4357" max="4360" width="10.1796875" customWidth="1"/>
    <col min="4612" max="4612" width="10.7265625" customWidth="1"/>
    <col min="4613" max="4616" width="10.1796875" customWidth="1"/>
    <col min="4868" max="4868" width="10.7265625" customWidth="1"/>
    <col min="4869" max="4872" width="10.1796875" customWidth="1"/>
    <col min="5124" max="5124" width="10.7265625" customWidth="1"/>
    <col min="5125" max="5128" width="10.1796875" customWidth="1"/>
    <col min="5380" max="5380" width="10.7265625" customWidth="1"/>
    <col min="5381" max="5384" width="10.1796875" customWidth="1"/>
    <col min="5636" max="5636" width="10.7265625" customWidth="1"/>
    <col min="5637" max="5640" width="10.1796875" customWidth="1"/>
    <col min="5892" max="5892" width="10.7265625" customWidth="1"/>
    <col min="5893" max="5896" width="10.1796875" customWidth="1"/>
    <col min="6148" max="6148" width="10.7265625" customWidth="1"/>
    <col min="6149" max="6152" width="10.1796875" customWidth="1"/>
    <col min="6404" max="6404" width="10.7265625" customWidth="1"/>
    <col min="6405" max="6408" width="10.1796875" customWidth="1"/>
    <col min="6660" max="6660" width="10.7265625" customWidth="1"/>
    <col min="6661" max="6664" width="10.1796875" customWidth="1"/>
    <col min="6916" max="6916" width="10.7265625" customWidth="1"/>
    <col min="6917" max="6920" width="10.1796875" customWidth="1"/>
    <col min="7172" max="7172" width="10.7265625" customWidth="1"/>
    <col min="7173" max="7176" width="10.1796875" customWidth="1"/>
    <col min="7428" max="7428" width="10.7265625" customWidth="1"/>
    <col min="7429" max="7432" width="10.1796875" customWidth="1"/>
    <col min="7684" max="7684" width="10.7265625" customWidth="1"/>
    <col min="7685" max="7688" width="10.1796875" customWidth="1"/>
    <col min="7940" max="7940" width="10.7265625" customWidth="1"/>
    <col min="7941" max="7944" width="10.1796875" customWidth="1"/>
    <col min="8196" max="8196" width="10.7265625" customWidth="1"/>
    <col min="8197" max="8200" width="10.1796875" customWidth="1"/>
    <col min="8452" max="8452" width="10.7265625" customWidth="1"/>
    <col min="8453" max="8456" width="10.1796875" customWidth="1"/>
    <col min="8708" max="8708" width="10.7265625" customWidth="1"/>
    <col min="8709" max="8712" width="10.1796875" customWidth="1"/>
    <col min="8964" max="8964" width="10.7265625" customWidth="1"/>
    <col min="8965" max="8968" width="10.1796875" customWidth="1"/>
    <col min="9220" max="9220" width="10.7265625" customWidth="1"/>
    <col min="9221" max="9224" width="10.1796875" customWidth="1"/>
    <col min="9476" max="9476" width="10.7265625" customWidth="1"/>
    <col min="9477" max="9480" width="10.1796875" customWidth="1"/>
    <col min="9732" max="9732" width="10.7265625" customWidth="1"/>
    <col min="9733" max="9736" width="10.1796875" customWidth="1"/>
    <col min="9988" max="9988" width="10.7265625" customWidth="1"/>
    <col min="9989" max="9992" width="10.1796875" customWidth="1"/>
    <col min="10244" max="10244" width="10.7265625" customWidth="1"/>
    <col min="10245" max="10248" width="10.1796875" customWidth="1"/>
    <col min="10500" max="10500" width="10.7265625" customWidth="1"/>
    <col min="10501" max="10504" width="10.1796875" customWidth="1"/>
    <col min="10756" max="10756" width="10.7265625" customWidth="1"/>
    <col min="10757" max="10760" width="10.1796875" customWidth="1"/>
    <col min="11012" max="11012" width="10.7265625" customWidth="1"/>
    <col min="11013" max="11016" width="10.1796875" customWidth="1"/>
    <col min="11268" max="11268" width="10.7265625" customWidth="1"/>
    <col min="11269" max="11272" width="10.1796875" customWidth="1"/>
    <col min="11524" max="11524" width="10.7265625" customWidth="1"/>
    <col min="11525" max="11528" width="10.1796875" customWidth="1"/>
    <col min="11780" max="11780" width="10.7265625" customWidth="1"/>
    <col min="11781" max="11784" width="10.1796875" customWidth="1"/>
    <col min="12036" max="12036" width="10.7265625" customWidth="1"/>
    <col min="12037" max="12040" width="10.1796875" customWidth="1"/>
    <col min="12292" max="12292" width="10.7265625" customWidth="1"/>
    <col min="12293" max="12296" width="10.1796875" customWidth="1"/>
    <col min="12548" max="12548" width="10.7265625" customWidth="1"/>
    <col min="12549" max="12552" width="10.1796875" customWidth="1"/>
    <col min="12804" max="12804" width="10.7265625" customWidth="1"/>
    <col min="12805" max="12808" width="10.1796875" customWidth="1"/>
    <col min="13060" max="13060" width="10.7265625" customWidth="1"/>
    <col min="13061" max="13064" width="10.1796875" customWidth="1"/>
    <col min="13316" max="13316" width="10.7265625" customWidth="1"/>
    <col min="13317" max="13320" width="10.1796875" customWidth="1"/>
    <col min="13572" max="13572" width="10.7265625" customWidth="1"/>
    <col min="13573" max="13576" width="10.1796875" customWidth="1"/>
    <col min="13828" max="13828" width="10.7265625" customWidth="1"/>
    <col min="13829" max="13832" width="10.1796875" customWidth="1"/>
    <col min="14084" max="14084" width="10.7265625" customWidth="1"/>
    <col min="14085" max="14088" width="10.1796875" customWidth="1"/>
    <col min="14340" max="14340" width="10.7265625" customWidth="1"/>
    <col min="14341" max="14344" width="10.1796875" customWidth="1"/>
    <col min="14596" max="14596" width="10.7265625" customWidth="1"/>
    <col min="14597" max="14600" width="10.1796875" customWidth="1"/>
    <col min="14852" max="14852" width="10.7265625" customWidth="1"/>
    <col min="14853" max="14856" width="10.1796875" customWidth="1"/>
    <col min="15108" max="15108" width="10.7265625" customWidth="1"/>
    <col min="15109" max="15112" width="10.1796875" customWidth="1"/>
    <col min="15364" max="15364" width="10.7265625" customWidth="1"/>
    <col min="15365" max="15368" width="10.1796875" customWidth="1"/>
    <col min="15620" max="15620" width="10.7265625" customWidth="1"/>
    <col min="15621" max="15624" width="10.1796875" customWidth="1"/>
    <col min="15876" max="15876" width="10.7265625" customWidth="1"/>
    <col min="15877" max="15880" width="10.1796875" customWidth="1"/>
    <col min="16132" max="16132" width="10.7265625" customWidth="1"/>
    <col min="16133" max="16136" width="10.1796875" customWidth="1"/>
  </cols>
  <sheetData>
    <row r="1" spans="1:10" s="3" customFormat="1" ht="11.25" customHeight="1" x14ac:dyDescent="0.2">
      <c r="A1" s="2"/>
      <c r="B1" s="2"/>
      <c r="C1" s="2"/>
      <c r="D1" s="2"/>
    </row>
    <row r="2" spans="1:10" s="5" customFormat="1" ht="15" customHeight="1" x14ac:dyDescent="0.3">
      <c r="A2" s="167" t="s">
        <v>0</v>
      </c>
      <c r="B2" s="167"/>
      <c r="C2" s="167"/>
      <c r="D2" s="167"/>
      <c r="E2" s="167"/>
      <c r="F2" s="167"/>
      <c r="G2" s="167"/>
      <c r="H2" s="167"/>
      <c r="I2" s="4"/>
      <c r="J2" s="4"/>
    </row>
    <row r="3" spans="1:10" s="3" customFormat="1" ht="12" customHeight="1" thickBot="1" x14ac:dyDescent="0.25">
      <c r="A3" s="7"/>
      <c r="B3" s="8"/>
      <c r="C3" s="9"/>
      <c r="D3" s="9"/>
      <c r="H3" s="10" t="s">
        <v>1</v>
      </c>
    </row>
    <row r="4" spans="1:10" s="3" customFormat="1" ht="11.25" customHeight="1" x14ac:dyDescent="0.25">
      <c r="A4" s="11"/>
      <c r="B4" s="12"/>
      <c r="C4" s="12"/>
      <c r="D4" s="12"/>
      <c r="E4" s="13" t="s">
        <v>2</v>
      </c>
      <c r="F4" s="14" t="s">
        <v>3</v>
      </c>
      <c r="G4" s="14" t="s">
        <v>4</v>
      </c>
      <c r="H4" s="15" t="s">
        <v>5</v>
      </c>
      <c r="J4" s="16"/>
    </row>
    <row r="5" spans="1:10" s="3" customFormat="1" ht="12" customHeight="1" thickBot="1" x14ac:dyDescent="0.3">
      <c r="A5" s="17" t="s">
        <v>6</v>
      </c>
      <c r="B5" s="18"/>
      <c r="C5" s="18"/>
      <c r="D5" s="18"/>
      <c r="E5" s="19">
        <v>2021</v>
      </c>
      <c r="F5" s="20">
        <v>2021</v>
      </c>
      <c r="G5" s="20">
        <v>2021</v>
      </c>
      <c r="H5" s="21">
        <v>2021</v>
      </c>
    </row>
    <row r="6" spans="1:10" s="3" customFormat="1" ht="11.25" customHeight="1" x14ac:dyDescent="0.2">
      <c r="A6" s="11"/>
      <c r="B6" s="12"/>
      <c r="C6" s="12"/>
      <c r="D6" s="12"/>
      <c r="E6" s="22"/>
      <c r="F6" s="23"/>
      <c r="G6" s="24"/>
      <c r="H6" s="25"/>
    </row>
    <row r="7" spans="1:10" s="3" customFormat="1" ht="11.25" customHeight="1" x14ac:dyDescent="0.25">
      <c r="A7" s="26" t="s">
        <v>7</v>
      </c>
      <c r="B7" s="27"/>
      <c r="C7" s="27"/>
      <c r="D7" s="28"/>
      <c r="E7" s="29">
        <f>SUM(E11,E26)</f>
        <v>55264769</v>
      </c>
      <c r="F7" s="30">
        <f>SUM(F11,F26)</f>
        <v>57997542</v>
      </c>
      <c r="G7" s="30">
        <f>SUM(G11,G26)</f>
        <v>58802499</v>
      </c>
      <c r="H7" s="31">
        <f>SUM(H11,H26)</f>
        <v>61355920</v>
      </c>
    </row>
    <row r="8" spans="1:10" s="3" customFormat="1" ht="11.25" customHeight="1" x14ac:dyDescent="0.2">
      <c r="A8" s="32" t="s">
        <v>8</v>
      </c>
      <c r="B8" s="27"/>
      <c r="C8" s="27"/>
      <c r="D8" s="27"/>
      <c r="E8" s="33" t="s">
        <v>9</v>
      </c>
      <c r="F8" s="34" t="s">
        <v>9</v>
      </c>
      <c r="G8" s="34" t="s">
        <v>9</v>
      </c>
      <c r="H8" s="35">
        <f>H7/101891569*100</f>
        <v>60.21687623634493</v>
      </c>
    </row>
    <row r="9" spans="1:10" s="3" customFormat="1" ht="12" customHeight="1" thickBot="1" x14ac:dyDescent="0.25">
      <c r="A9" s="32" t="s">
        <v>10</v>
      </c>
      <c r="B9" s="27"/>
      <c r="C9" s="27"/>
      <c r="D9" s="27"/>
      <c r="E9" s="36"/>
      <c r="F9" s="37"/>
      <c r="G9" s="37"/>
      <c r="H9" s="38"/>
    </row>
    <row r="10" spans="1:10" s="3" customFormat="1" ht="11.25" customHeight="1" x14ac:dyDescent="0.25">
      <c r="A10" s="39" t="s">
        <v>11</v>
      </c>
      <c r="B10" s="40"/>
      <c r="C10" s="40"/>
      <c r="D10" s="40"/>
      <c r="E10" s="41"/>
      <c r="F10" s="42"/>
      <c r="G10" s="43"/>
      <c r="H10" s="44"/>
    </row>
    <row r="11" spans="1:10" s="3" customFormat="1" ht="11.25" customHeight="1" x14ac:dyDescent="0.25">
      <c r="A11" s="45" t="s">
        <v>12</v>
      </c>
      <c r="B11" s="46"/>
      <c r="C11" s="46"/>
      <c r="D11" s="47"/>
      <c r="E11" s="48">
        <f>SUM(E13,E19)</f>
        <v>26389606</v>
      </c>
      <c r="F11" s="49">
        <f>SUM(F13,F19)</f>
        <v>27743619</v>
      </c>
      <c r="G11" s="49">
        <f>SUM(G13,G19)</f>
        <v>28779916</v>
      </c>
      <c r="H11" s="50">
        <f>SUM(H13,H19)</f>
        <v>30867665</v>
      </c>
    </row>
    <row r="12" spans="1:10" s="3" customFormat="1" ht="11.25" customHeight="1" x14ac:dyDescent="0.2">
      <c r="A12" s="32"/>
      <c r="B12" s="27"/>
      <c r="C12" s="27"/>
      <c r="D12" s="27"/>
      <c r="E12" s="51"/>
      <c r="F12" s="52"/>
      <c r="G12" s="52"/>
      <c r="H12" s="53"/>
    </row>
    <row r="13" spans="1:10" s="3" customFormat="1" ht="11.25" customHeight="1" x14ac:dyDescent="0.2">
      <c r="A13" s="54" t="s">
        <v>13</v>
      </c>
      <c r="B13" s="55"/>
      <c r="C13" s="55"/>
      <c r="D13" s="56"/>
      <c r="E13" s="57">
        <f>SUM(E14:E17)</f>
        <v>838841</v>
      </c>
      <c r="F13" s="58">
        <f>SUM(F14:F17)</f>
        <v>967878</v>
      </c>
      <c r="G13" s="58">
        <f>SUM(G14:G17)</f>
        <v>1453707</v>
      </c>
      <c r="H13" s="59">
        <f>SUM(H14:H17)</f>
        <v>2072849</v>
      </c>
    </row>
    <row r="14" spans="1:10" s="3" customFormat="1" ht="11.25" customHeight="1" x14ac:dyDescent="0.2">
      <c r="A14" s="60" t="s">
        <v>14</v>
      </c>
      <c r="B14" s="46"/>
      <c r="C14" s="46"/>
      <c r="D14" s="55"/>
      <c r="E14" s="57">
        <v>336338</v>
      </c>
      <c r="F14" s="58">
        <v>731119</v>
      </c>
      <c r="G14" s="58">
        <v>1211167</v>
      </c>
      <c r="H14" s="59">
        <v>1863381</v>
      </c>
    </row>
    <row r="15" spans="1:10" s="3" customFormat="1" ht="11.25" customHeight="1" x14ac:dyDescent="0.2">
      <c r="A15" s="60" t="s">
        <v>15</v>
      </c>
      <c r="B15" s="61"/>
      <c r="C15" s="46"/>
      <c r="D15" s="55"/>
      <c r="E15" s="57">
        <v>265000</v>
      </c>
      <c r="F15" s="58">
        <v>0</v>
      </c>
      <c r="G15" s="58">
        <v>0</v>
      </c>
      <c r="H15" s="59">
        <v>0</v>
      </c>
    </row>
    <row r="16" spans="1:10" s="3" customFormat="1" ht="11.25" customHeight="1" x14ac:dyDescent="0.2">
      <c r="A16" s="60" t="s">
        <v>16</v>
      </c>
      <c r="B16" s="46"/>
      <c r="C16" s="46"/>
      <c r="D16" s="55"/>
      <c r="E16" s="57">
        <v>84520</v>
      </c>
      <c r="F16" s="58">
        <v>81205</v>
      </c>
      <c r="G16" s="58">
        <v>83783</v>
      </c>
      <c r="H16" s="59">
        <v>58371</v>
      </c>
    </row>
    <row r="17" spans="1:8" s="3" customFormat="1" ht="11.25" customHeight="1" x14ac:dyDescent="0.2">
      <c r="A17" s="62" t="s">
        <v>17</v>
      </c>
      <c r="B17" s="55"/>
      <c r="C17" s="55"/>
      <c r="D17" s="56"/>
      <c r="E17" s="51">
        <v>152983</v>
      </c>
      <c r="F17" s="52">
        <v>155554</v>
      </c>
      <c r="G17" s="52">
        <v>158757</v>
      </c>
      <c r="H17" s="53">
        <v>151097</v>
      </c>
    </row>
    <row r="18" spans="1:8" s="3" customFormat="1" ht="11.25" customHeight="1" x14ac:dyDescent="0.2">
      <c r="A18" s="32"/>
      <c r="B18" s="27"/>
      <c r="C18" s="27"/>
      <c r="D18" s="27"/>
      <c r="E18" s="51"/>
      <c r="F18" s="52"/>
      <c r="G18" s="52"/>
      <c r="H18" s="53"/>
    </row>
    <row r="19" spans="1:8" s="3" customFormat="1" ht="11.25" customHeight="1" x14ac:dyDescent="0.2">
      <c r="A19" s="54" t="s">
        <v>18</v>
      </c>
      <c r="B19" s="55"/>
      <c r="C19" s="55"/>
      <c r="D19" s="56"/>
      <c r="E19" s="57">
        <f>SUM(E20:E24)</f>
        <v>25550765</v>
      </c>
      <c r="F19" s="58">
        <f>SUM(F20:F24)</f>
        <v>26775741</v>
      </c>
      <c r="G19" s="58">
        <f>SUM(G20:G24)</f>
        <v>27326209</v>
      </c>
      <c r="H19" s="59">
        <f>SUM(H20:H24)</f>
        <v>28794816</v>
      </c>
    </row>
    <row r="20" spans="1:8" s="3" customFormat="1" ht="11.25" customHeight="1" x14ac:dyDescent="0.2">
      <c r="A20" s="60" t="s">
        <v>14</v>
      </c>
      <c r="B20" s="46"/>
      <c r="C20" s="46"/>
      <c r="D20" s="56"/>
      <c r="E20" s="57">
        <v>0</v>
      </c>
      <c r="F20" s="58">
        <v>0</v>
      </c>
      <c r="G20" s="58">
        <v>0</v>
      </c>
      <c r="H20" s="59">
        <v>0</v>
      </c>
    </row>
    <row r="21" spans="1:8" s="3" customFormat="1" ht="11.25" customHeight="1" x14ac:dyDescent="0.2">
      <c r="A21" s="60" t="s">
        <v>15</v>
      </c>
      <c r="B21" s="46"/>
      <c r="C21" s="46"/>
      <c r="D21" s="56"/>
      <c r="E21" s="57">
        <v>23509177</v>
      </c>
      <c r="F21" s="58">
        <v>24822519</v>
      </c>
      <c r="G21" s="58">
        <v>25405516</v>
      </c>
      <c r="H21" s="59">
        <v>26859023</v>
      </c>
    </row>
    <row r="22" spans="1:8" s="3" customFormat="1" ht="11.25" customHeight="1" x14ac:dyDescent="0.2">
      <c r="A22" s="60" t="s">
        <v>16</v>
      </c>
      <c r="B22" s="46"/>
      <c r="C22" s="46"/>
      <c r="D22" s="55"/>
      <c r="E22" s="57">
        <v>1578962</v>
      </c>
      <c r="F22" s="58">
        <v>1486032</v>
      </c>
      <c r="G22" s="58">
        <v>1447352</v>
      </c>
      <c r="H22" s="59">
        <v>1460048</v>
      </c>
    </row>
    <row r="23" spans="1:8" s="3" customFormat="1" ht="11.25" customHeight="1" x14ac:dyDescent="0.2">
      <c r="A23" s="62" t="s">
        <v>17</v>
      </c>
      <c r="B23" s="55"/>
      <c r="C23" s="55"/>
      <c r="D23" s="56"/>
      <c r="E23" s="57">
        <v>376183</v>
      </c>
      <c r="F23" s="58">
        <v>377065</v>
      </c>
      <c r="G23" s="58">
        <v>380840</v>
      </c>
      <c r="H23" s="59">
        <v>406000</v>
      </c>
    </row>
    <row r="24" spans="1:8" s="3" customFormat="1" ht="11.25" customHeight="1" x14ac:dyDescent="0.2">
      <c r="A24" s="62" t="s">
        <v>19</v>
      </c>
      <c r="B24" s="55"/>
      <c r="C24" s="55"/>
      <c r="D24" s="56"/>
      <c r="E24" s="57">
        <v>86443</v>
      </c>
      <c r="F24" s="58">
        <v>90125</v>
      </c>
      <c r="G24" s="58">
        <v>92501</v>
      </c>
      <c r="H24" s="59">
        <v>69745</v>
      </c>
    </row>
    <row r="25" spans="1:8" s="3" customFormat="1" ht="11.25" customHeight="1" x14ac:dyDescent="0.2">
      <c r="A25" s="32"/>
      <c r="B25" s="27"/>
      <c r="C25" s="27"/>
      <c r="D25" s="27"/>
      <c r="E25" s="36"/>
      <c r="F25" s="37"/>
      <c r="G25" s="37"/>
      <c r="H25" s="38"/>
    </row>
    <row r="26" spans="1:8" s="3" customFormat="1" ht="11.25" customHeight="1" x14ac:dyDescent="0.25">
      <c r="A26" s="45" t="s">
        <v>20</v>
      </c>
      <c r="B26" s="46"/>
      <c r="C26" s="46"/>
      <c r="D26" s="47"/>
      <c r="E26" s="48">
        <f>SUM(E28,E34)</f>
        <v>28875163</v>
      </c>
      <c r="F26" s="49">
        <f>SUM(F28,F34)</f>
        <v>30253923</v>
      </c>
      <c r="G26" s="49">
        <f>SUM(G28,G34)</f>
        <v>30022583</v>
      </c>
      <c r="H26" s="50">
        <f>SUM(H28,H34)</f>
        <v>30488255</v>
      </c>
    </row>
    <row r="27" spans="1:8" s="3" customFormat="1" ht="11.25" customHeight="1" x14ac:dyDescent="0.2">
      <c r="A27" s="32"/>
      <c r="B27" s="27"/>
      <c r="C27" s="27"/>
      <c r="D27" s="27"/>
      <c r="E27" s="51"/>
      <c r="F27" s="52"/>
      <c r="G27" s="52"/>
      <c r="H27" s="53"/>
    </row>
    <row r="28" spans="1:8" s="3" customFormat="1" ht="11.25" customHeight="1" x14ac:dyDescent="0.2">
      <c r="A28" s="54" t="s">
        <v>21</v>
      </c>
      <c r="B28" s="55"/>
      <c r="C28" s="55"/>
      <c r="D28" s="56"/>
      <c r="E28" s="57">
        <f>SUM(E29:E32)</f>
        <v>431875</v>
      </c>
      <c r="F28" s="58">
        <f>SUM(F29:F32)</f>
        <v>51144</v>
      </c>
      <c r="G28" s="58">
        <f>SUM(G29:G32)</f>
        <v>82584</v>
      </c>
      <c r="H28" s="59">
        <f>SUM(H29:H32)</f>
        <v>143322</v>
      </c>
    </row>
    <row r="29" spans="1:8" s="3" customFormat="1" ht="11.25" customHeight="1" x14ac:dyDescent="0.2">
      <c r="A29" s="60" t="s">
        <v>14</v>
      </c>
      <c r="B29" s="46"/>
      <c r="C29" s="46"/>
      <c r="D29" s="56"/>
      <c r="E29" s="57">
        <v>52980</v>
      </c>
      <c r="F29" s="58">
        <v>50740</v>
      </c>
      <c r="G29" s="58">
        <v>82250</v>
      </c>
      <c r="H29" s="59">
        <v>143010</v>
      </c>
    </row>
    <row r="30" spans="1:8" s="3" customFormat="1" ht="11.25" customHeight="1" x14ac:dyDescent="0.2">
      <c r="A30" s="60" t="s">
        <v>15</v>
      </c>
      <c r="B30" s="61"/>
      <c r="C30" s="46"/>
      <c r="D30" s="56"/>
      <c r="E30" s="57">
        <v>350000</v>
      </c>
      <c r="F30" s="58">
        <v>0</v>
      </c>
      <c r="G30" s="58">
        <v>0</v>
      </c>
      <c r="H30" s="59">
        <v>0</v>
      </c>
    </row>
    <row r="31" spans="1:8" s="3" customFormat="1" ht="11.25" customHeight="1" x14ac:dyDescent="0.2">
      <c r="A31" s="60" t="s">
        <v>16</v>
      </c>
      <c r="B31" s="46"/>
      <c r="C31" s="46"/>
      <c r="D31" s="55"/>
      <c r="E31" s="57">
        <v>28573</v>
      </c>
      <c r="F31" s="58">
        <v>61</v>
      </c>
      <c r="G31" s="58">
        <v>7</v>
      </c>
      <c r="H31" s="59">
        <v>0</v>
      </c>
    </row>
    <row r="32" spans="1:8" s="3" customFormat="1" ht="11.25" customHeight="1" x14ac:dyDescent="0.2">
      <c r="A32" s="62" t="s">
        <v>17</v>
      </c>
      <c r="B32" s="55"/>
      <c r="C32" s="55"/>
      <c r="D32" s="56"/>
      <c r="E32" s="57">
        <v>322</v>
      </c>
      <c r="F32" s="58">
        <v>343</v>
      </c>
      <c r="G32" s="58">
        <v>327</v>
      </c>
      <c r="H32" s="59">
        <v>312</v>
      </c>
    </row>
    <row r="33" spans="1:8" s="3" customFormat="1" ht="11.25" customHeight="1" x14ac:dyDescent="0.2">
      <c r="A33" s="32"/>
      <c r="B33" s="27"/>
      <c r="C33" s="27"/>
      <c r="D33" s="27"/>
      <c r="E33" s="51"/>
      <c r="F33" s="52"/>
      <c r="G33" s="52"/>
      <c r="H33" s="53"/>
    </row>
    <row r="34" spans="1:8" s="3" customFormat="1" ht="11.25" customHeight="1" x14ac:dyDescent="0.2">
      <c r="A34" s="54" t="s">
        <v>22</v>
      </c>
      <c r="B34" s="55"/>
      <c r="C34" s="55"/>
      <c r="D34" s="56"/>
      <c r="E34" s="57">
        <f>SUM(E35:E39)</f>
        <v>28443288</v>
      </c>
      <c r="F34" s="58">
        <f>SUM(F35:F39)</f>
        <v>30202779</v>
      </c>
      <c r="G34" s="58">
        <f>SUM(G35:G39)</f>
        <v>29939999</v>
      </c>
      <c r="H34" s="59">
        <f>SUM(H35:H39)</f>
        <v>30344933</v>
      </c>
    </row>
    <row r="35" spans="1:8" s="3" customFormat="1" ht="11.25" customHeight="1" x14ac:dyDescent="0.2">
      <c r="A35" s="60" t="s">
        <v>14</v>
      </c>
      <c r="B35" s="46"/>
      <c r="C35" s="46"/>
      <c r="D35" s="56"/>
      <c r="E35" s="57">
        <v>0</v>
      </c>
      <c r="F35" s="58">
        <v>0</v>
      </c>
      <c r="G35" s="58">
        <v>0</v>
      </c>
      <c r="H35" s="59">
        <v>0</v>
      </c>
    </row>
    <row r="36" spans="1:8" s="3" customFormat="1" ht="11.25" customHeight="1" x14ac:dyDescent="0.2">
      <c r="A36" s="60" t="s">
        <v>15</v>
      </c>
      <c r="B36" s="46"/>
      <c r="C36" s="46"/>
      <c r="D36" s="56"/>
      <c r="E36" s="57">
        <v>22381530</v>
      </c>
      <c r="F36" s="58">
        <v>24121593</v>
      </c>
      <c r="G36" s="58">
        <v>23865399</v>
      </c>
      <c r="H36" s="59">
        <v>24143195</v>
      </c>
    </row>
    <row r="37" spans="1:8" s="3" customFormat="1" ht="11.25" customHeight="1" x14ac:dyDescent="0.2">
      <c r="A37" s="60" t="s">
        <v>16</v>
      </c>
      <c r="B37" s="46"/>
      <c r="C37" s="46"/>
      <c r="D37" s="55"/>
      <c r="E37" s="57">
        <v>4102510</v>
      </c>
      <c r="F37" s="58">
        <v>4119315</v>
      </c>
      <c r="G37" s="58">
        <v>4109742</v>
      </c>
      <c r="H37" s="59">
        <v>4234688</v>
      </c>
    </row>
    <row r="38" spans="1:8" s="3" customFormat="1" ht="11.25" customHeight="1" x14ac:dyDescent="0.2">
      <c r="A38" s="62" t="s">
        <v>17</v>
      </c>
      <c r="B38" s="55"/>
      <c r="C38" s="55"/>
      <c r="D38" s="56"/>
      <c r="E38" s="57">
        <v>1959018</v>
      </c>
      <c r="F38" s="58">
        <v>1961704</v>
      </c>
      <c r="G38" s="58">
        <v>1964276</v>
      </c>
      <c r="H38" s="59">
        <v>1966861</v>
      </c>
    </row>
    <row r="39" spans="1:8" s="3" customFormat="1" ht="11.25" customHeight="1" x14ac:dyDescent="0.2">
      <c r="A39" s="62" t="s">
        <v>19</v>
      </c>
      <c r="B39" s="55"/>
      <c r="C39" s="55"/>
      <c r="D39" s="56"/>
      <c r="E39" s="57">
        <v>230</v>
      </c>
      <c r="F39" s="58">
        <v>167</v>
      </c>
      <c r="G39" s="58">
        <v>582</v>
      </c>
      <c r="H39" s="59">
        <v>189</v>
      </c>
    </row>
    <row r="40" spans="1:8" s="3" customFormat="1" ht="11.25" customHeight="1" x14ac:dyDescent="0.2">
      <c r="A40" s="54"/>
      <c r="B40" s="55"/>
      <c r="C40" s="55"/>
      <c r="D40" s="55"/>
      <c r="E40" s="51"/>
      <c r="F40" s="52"/>
      <c r="G40" s="63"/>
      <c r="H40" s="64"/>
    </row>
    <row r="41" spans="1:8" s="3" customFormat="1" ht="11.25" customHeight="1" x14ac:dyDescent="0.25">
      <c r="A41" s="45" t="s">
        <v>23</v>
      </c>
      <c r="B41" s="65"/>
      <c r="C41" s="65"/>
      <c r="D41" s="47"/>
      <c r="E41" s="48">
        <f>SUM(E13,E28)</f>
        <v>1270716</v>
      </c>
      <c r="F41" s="49">
        <f>SUM(F13,F28)</f>
        <v>1019022</v>
      </c>
      <c r="G41" s="49">
        <f>SUM(G13,G28)</f>
        <v>1536291</v>
      </c>
      <c r="H41" s="50">
        <f>SUM(H13,H28)</f>
        <v>2216171</v>
      </c>
    </row>
    <row r="42" spans="1:8" s="3" customFormat="1" ht="11.25" customHeight="1" x14ac:dyDescent="0.25">
      <c r="A42" s="66" t="s">
        <v>24</v>
      </c>
      <c r="B42" s="28"/>
      <c r="C42" s="28"/>
      <c r="D42" s="67"/>
      <c r="E42" s="57">
        <v>615000</v>
      </c>
      <c r="F42" s="58">
        <v>0</v>
      </c>
      <c r="G42" s="58">
        <v>0</v>
      </c>
      <c r="H42" s="59">
        <v>0</v>
      </c>
    </row>
    <row r="43" spans="1:8" s="3" customFormat="1" ht="11.25" customHeight="1" x14ac:dyDescent="0.25">
      <c r="A43" s="68"/>
      <c r="B43" s="69"/>
      <c r="C43" s="69"/>
      <c r="D43" s="70"/>
      <c r="E43" s="71"/>
      <c r="F43" s="72"/>
      <c r="G43" s="72"/>
      <c r="H43" s="73"/>
    </row>
    <row r="44" spans="1:8" s="3" customFormat="1" ht="12" customHeight="1" thickBot="1" x14ac:dyDescent="0.3">
      <c r="A44" s="17" t="s">
        <v>25</v>
      </c>
      <c r="B44" s="18"/>
      <c r="C44" s="18"/>
      <c r="D44" s="74"/>
      <c r="E44" s="75">
        <f>SUM(E19,E34)</f>
        <v>53994053</v>
      </c>
      <c r="F44" s="76">
        <f>SUM(F19,F34)</f>
        <v>56978520</v>
      </c>
      <c r="G44" s="76">
        <f>SUM(G19,G34)</f>
        <v>57266208</v>
      </c>
      <c r="H44" s="77">
        <f>SUM(H19,H34)</f>
        <v>59139749</v>
      </c>
    </row>
    <row r="45" spans="1:8" s="3" customFormat="1" ht="11.25" customHeight="1" x14ac:dyDescent="0.25">
      <c r="A45" s="45" t="s">
        <v>26</v>
      </c>
      <c r="B45" s="65"/>
      <c r="C45" s="65"/>
      <c r="D45" s="47"/>
      <c r="E45" s="78"/>
      <c r="F45" s="79"/>
      <c r="G45" s="80"/>
      <c r="H45" s="81"/>
    </row>
    <row r="46" spans="1:8" s="3" customFormat="1" ht="11.25" customHeight="1" x14ac:dyDescent="0.25">
      <c r="A46" s="26" t="s">
        <v>27</v>
      </c>
      <c r="B46" s="28"/>
      <c r="C46" s="65" t="s">
        <v>28</v>
      </c>
      <c r="D46" s="67"/>
      <c r="E46" s="48">
        <f>SUM(E47:E48)</f>
        <v>389318</v>
      </c>
      <c r="F46" s="49">
        <f>SUM(F47:F48)</f>
        <v>781859</v>
      </c>
      <c r="G46" s="49">
        <f>SUM(G47:G48)</f>
        <v>1293417</v>
      </c>
      <c r="H46" s="50">
        <f>SUM(H47:H48)</f>
        <v>2006391</v>
      </c>
    </row>
    <row r="47" spans="1:8" s="3" customFormat="1" ht="11.25" customHeight="1" x14ac:dyDescent="0.2">
      <c r="A47" s="54" t="s">
        <v>29</v>
      </c>
      <c r="B47" s="55"/>
      <c r="C47" s="55"/>
      <c r="D47" s="56"/>
      <c r="E47" s="51">
        <f>SUM(E14,E29)</f>
        <v>389318</v>
      </c>
      <c r="F47" s="52">
        <f>SUM(F14,F29)</f>
        <v>781859</v>
      </c>
      <c r="G47" s="52">
        <f>SUM(G14,G29)</f>
        <v>1293417</v>
      </c>
      <c r="H47" s="53">
        <f>SUM(H14,H29)</f>
        <v>2006391</v>
      </c>
    </row>
    <row r="48" spans="1:8" s="3" customFormat="1" ht="11.25" customHeight="1" x14ac:dyDescent="0.2">
      <c r="A48" s="54" t="s">
        <v>30</v>
      </c>
      <c r="B48" s="55"/>
      <c r="C48" s="55"/>
      <c r="D48" s="56"/>
      <c r="E48" s="51">
        <f>SUM(E35,E20)</f>
        <v>0</v>
      </c>
      <c r="F48" s="52">
        <f>SUM(F35,F20)</f>
        <v>0</v>
      </c>
      <c r="G48" s="52">
        <f>SUM(G35,G20)</f>
        <v>0</v>
      </c>
      <c r="H48" s="53">
        <f>SUM(H35,H20)</f>
        <v>0</v>
      </c>
    </row>
    <row r="49" spans="1:8" s="3" customFormat="1" ht="11.25" customHeight="1" x14ac:dyDescent="0.2">
      <c r="A49" s="54" t="s">
        <v>31</v>
      </c>
      <c r="B49" s="55"/>
      <c r="C49" s="55"/>
      <c r="D49" s="56"/>
      <c r="E49" s="51">
        <f>SUM(E14,E20)</f>
        <v>336338</v>
      </c>
      <c r="F49" s="52">
        <f>SUM(F14,F20)</f>
        <v>731119</v>
      </c>
      <c r="G49" s="52">
        <f>SUM(G14,G20)</f>
        <v>1211167</v>
      </c>
      <c r="H49" s="53">
        <f>SUM(H14,H20)</f>
        <v>1863381</v>
      </c>
    </row>
    <row r="50" spans="1:8" s="3" customFormat="1" ht="11.25" customHeight="1" x14ac:dyDescent="0.2">
      <c r="A50" s="54" t="s">
        <v>32</v>
      </c>
      <c r="B50" s="55"/>
      <c r="C50" s="55"/>
      <c r="D50" s="56"/>
      <c r="E50" s="51">
        <f>SUM(E29,E35)</f>
        <v>52980</v>
      </c>
      <c r="F50" s="52">
        <f>SUM(F29,F35)</f>
        <v>50740</v>
      </c>
      <c r="G50" s="52">
        <f>SUM(G29,G35)</f>
        <v>82250</v>
      </c>
      <c r="H50" s="53">
        <f>SUM(H29,H35)</f>
        <v>143010</v>
      </c>
    </row>
    <row r="51" spans="1:8" s="3" customFormat="1" ht="11.25" customHeight="1" x14ac:dyDescent="0.25">
      <c r="A51" s="26"/>
      <c r="B51" s="28"/>
      <c r="C51" s="28"/>
      <c r="D51" s="67"/>
      <c r="E51" s="71"/>
      <c r="F51" s="72"/>
      <c r="G51" s="72"/>
      <c r="H51" s="73"/>
    </row>
    <row r="52" spans="1:8" s="3" customFormat="1" ht="11.25" customHeight="1" x14ac:dyDescent="0.25">
      <c r="A52" s="45" t="s">
        <v>33</v>
      </c>
      <c r="B52" s="65"/>
      <c r="C52" s="65" t="s">
        <v>34</v>
      </c>
      <c r="D52" s="47"/>
      <c r="E52" s="48">
        <f>SUM(E53:E54)</f>
        <v>46505707</v>
      </c>
      <c r="F52" s="49">
        <f>SUM(F53:F54)</f>
        <v>48944112</v>
      </c>
      <c r="G52" s="49">
        <f>SUM(G53:G54)</f>
        <v>49270915</v>
      </c>
      <c r="H52" s="50">
        <f>SUM(H53:H54)</f>
        <v>51002218</v>
      </c>
    </row>
    <row r="53" spans="1:8" s="3" customFormat="1" ht="11.25" customHeight="1" x14ac:dyDescent="0.25">
      <c r="A53" s="54" t="s">
        <v>35</v>
      </c>
      <c r="B53" s="55"/>
      <c r="C53" s="82"/>
      <c r="D53" s="56"/>
      <c r="E53" s="51">
        <f>SUM(E15,E30)</f>
        <v>615000</v>
      </c>
      <c r="F53" s="52">
        <f>SUM(F15,F30)</f>
        <v>0</v>
      </c>
      <c r="G53" s="52">
        <f>SUM(G15,G30)</f>
        <v>0</v>
      </c>
      <c r="H53" s="53">
        <f>SUM(H15,H30)</f>
        <v>0</v>
      </c>
    </row>
    <row r="54" spans="1:8" s="3" customFormat="1" ht="11.25" customHeight="1" x14ac:dyDescent="0.25">
      <c r="A54" s="54" t="s">
        <v>36</v>
      </c>
      <c r="B54" s="55"/>
      <c r="C54" s="82"/>
      <c r="D54" s="56"/>
      <c r="E54" s="51">
        <f>SUM(E21,E36)</f>
        <v>45890707</v>
      </c>
      <c r="F54" s="52">
        <f>SUM(F21,F36)</f>
        <v>48944112</v>
      </c>
      <c r="G54" s="52">
        <f>SUM(G21,G36)</f>
        <v>49270915</v>
      </c>
      <c r="H54" s="53">
        <f>SUM(H21,H36)</f>
        <v>51002218</v>
      </c>
    </row>
    <row r="55" spans="1:8" s="3" customFormat="1" ht="11.25" customHeight="1" x14ac:dyDescent="0.25">
      <c r="A55" s="54" t="s">
        <v>37</v>
      </c>
      <c r="B55" s="55"/>
      <c r="C55" s="82"/>
      <c r="D55" s="56"/>
      <c r="E55" s="51">
        <f>SUM(E15,E21)</f>
        <v>23774177</v>
      </c>
      <c r="F55" s="52">
        <f>SUM(F15,F21)</f>
        <v>24822519</v>
      </c>
      <c r="G55" s="52">
        <f>SUM(G15,G21)</f>
        <v>25405516</v>
      </c>
      <c r="H55" s="53">
        <f>SUM(H15,H21)</f>
        <v>26859023</v>
      </c>
    </row>
    <row r="56" spans="1:8" s="3" customFormat="1" ht="11.25" customHeight="1" x14ac:dyDescent="0.25">
      <c r="A56" s="54" t="s">
        <v>38</v>
      </c>
      <c r="B56" s="55"/>
      <c r="C56" s="82"/>
      <c r="D56" s="83"/>
      <c r="E56" s="51">
        <f>SUM(E30,E36)</f>
        <v>22731530</v>
      </c>
      <c r="F56" s="52">
        <f>SUM(F30,F36)</f>
        <v>24121593</v>
      </c>
      <c r="G56" s="52">
        <f>SUM(G30,G36)</f>
        <v>23865399</v>
      </c>
      <c r="H56" s="53">
        <f>SUM(H30,H36)</f>
        <v>24143195</v>
      </c>
    </row>
    <row r="57" spans="1:8" s="3" customFormat="1" ht="11.25" customHeight="1" x14ac:dyDescent="0.25">
      <c r="A57" s="84"/>
      <c r="B57" s="85"/>
      <c r="C57" s="28"/>
      <c r="D57" s="67"/>
      <c r="E57" s="71"/>
      <c r="F57" s="72"/>
      <c r="G57" s="72"/>
      <c r="H57" s="73"/>
    </row>
    <row r="58" spans="1:8" s="3" customFormat="1" ht="11.25" customHeight="1" x14ac:dyDescent="0.25">
      <c r="A58" s="26" t="s">
        <v>39</v>
      </c>
      <c r="B58" s="28"/>
      <c r="C58" s="65" t="s">
        <v>40</v>
      </c>
      <c r="D58" s="67"/>
      <c r="E58" s="48">
        <f>SUM(E59:E60)</f>
        <v>8369744</v>
      </c>
      <c r="F58" s="49">
        <f>SUM(F59:F60)</f>
        <v>8271571</v>
      </c>
      <c r="G58" s="49">
        <f>SUM(G59:G60)</f>
        <v>8238167</v>
      </c>
      <c r="H58" s="50">
        <f>SUM(H59:H60)</f>
        <v>8347311</v>
      </c>
    </row>
    <row r="59" spans="1:8" s="3" customFormat="1" ht="11.25" customHeight="1" x14ac:dyDescent="0.2">
      <c r="A59" s="54" t="s">
        <v>41</v>
      </c>
      <c r="B59" s="55"/>
      <c r="C59" s="55"/>
      <c r="D59" s="56"/>
      <c r="E59" s="51">
        <f t="shared" ref="E59:H62" si="0">E65+E71+E77</f>
        <v>266398</v>
      </c>
      <c r="F59" s="52">
        <f t="shared" si="0"/>
        <v>237163</v>
      </c>
      <c r="G59" s="52">
        <f t="shared" si="0"/>
        <v>242874</v>
      </c>
      <c r="H59" s="53">
        <f t="shared" si="0"/>
        <v>209780</v>
      </c>
    </row>
    <row r="60" spans="1:8" s="3" customFormat="1" ht="11.25" customHeight="1" x14ac:dyDescent="0.2">
      <c r="A60" s="54" t="s">
        <v>42</v>
      </c>
      <c r="B60" s="55"/>
      <c r="C60" s="55"/>
      <c r="D60" s="56"/>
      <c r="E60" s="51">
        <f t="shared" si="0"/>
        <v>8103346</v>
      </c>
      <c r="F60" s="52">
        <f t="shared" si="0"/>
        <v>8034408</v>
      </c>
      <c r="G60" s="52">
        <f t="shared" si="0"/>
        <v>7995293</v>
      </c>
      <c r="H60" s="53">
        <f t="shared" si="0"/>
        <v>8137531</v>
      </c>
    </row>
    <row r="61" spans="1:8" s="3" customFormat="1" ht="11.25" customHeight="1" x14ac:dyDescent="0.2">
      <c r="A61" s="54" t="s">
        <v>43</v>
      </c>
      <c r="B61" s="55"/>
      <c r="C61" s="55"/>
      <c r="D61" s="56"/>
      <c r="E61" s="51">
        <f t="shared" si="0"/>
        <v>2279091</v>
      </c>
      <c r="F61" s="52">
        <f t="shared" si="0"/>
        <v>2189981</v>
      </c>
      <c r="G61" s="52">
        <f t="shared" si="0"/>
        <v>2163233</v>
      </c>
      <c r="H61" s="53">
        <f t="shared" si="0"/>
        <v>2145261</v>
      </c>
    </row>
    <row r="62" spans="1:8" s="3" customFormat="1" ht="11.25" customHeight="1" x14ac:dyDescent="0.2">
      <c r="A62" s="54" t="s">
        <v>44</v>
      </c>
      <c r="B62" s="55"/>
      <c r="C62" s="55"/>
      <c r="D62" s="56"/>
      <c r="E62" s="51">
        <f t="shared" si="0"/>
        <v>6090653</v>
      </c>
      <c r="F62" s="52">
        <f t="shared" si="0"/>
        <v>6081590</v>
      </c>
      <c r="G62" s="52">
        <f t="shared" si="0"/>
        <v>6074934</v>
      </c>
      <c r="H62" s="53">
        <f t="shared" si="0"/>
        <v>6202050</v>
      </c>
    </row>
    <row r="63" spans="1:8" s="3" customFormat="1" ht="11.25" customHeight="1" x14ac:dyDescent="0.2">
      <c r="A63" s="84"/>
      <c r="B63" s="85"/>
      <c r="C63" s="85"/>
      <c r="D63" s="70"/>
      <c r="E63" s="71"/>
      <c r="F63" s="72"/>
      <c r="G63" s="72"/>
      <c r="H63" s="73"/>
    </row>
    <row r="64" spans="1:8" s="3" customFormat="1" ht="11.25" customHeight="1" x14ac:dyDescent="0.25">
      <c r="A64" s="45" t="s">
        <v>45</v>
      </c>
      <c r="B64" s="65"/>
      <c r="C64" s="65" t="s">
        <v>46</v>
      </c>
      <c r="D64" s="47"/>
      <c r="E64" s="48">
        <f>SUM(E65:E66)</f>
        <v>5794565</v>
      </c>
      <c r="F64" s="49">
        <f>SUM(F65:F66)</f>
        <v>5686613</v>
      </c>
      <c r="G64" s="49">
        <f>SUM(G65:G66)</f>
        <v>5640884</v>
      </c>
      <c r="H64" s="50">
        <f>SUM(H65:H66)</f>
        <v>5753107</v>
      </c>
    </row>
    <row r="65" spans="1:8" s="3" customFormat="1" ht="11.25" customHeight="1" x14ac:dyDescent="0.25">
      <c r="A65" s="54" t="s">
        <v>47</v>
      </c>
      <c r="B65" s="55"/>
      <c r="C65" s="82"/>
      <c r="D65" s="55"/>
      <c r="E65" s="51">
        <f>SUM(E16,E31)</f>
        <v>113093</v>
      </c>
      <c r="F65" s="52">
        <f>SUM(F16,F31)</f>
        <v>81266</v>
      </c>
      <c r="G65" s="52">
        <f>SUM(G16,G31)</f>
        <v>83790</v>
      </c>
      <c r="H65" s="53">
        <f>SUM(H16,H31)</f>
        <v>58371</v>
      </c>
    </row>
    <row r="66" spans="1:8" s="3" customFormat="1" ht="11.25" customHeight="1" x14ac:dyDescent="0.25">
      <c r="A66" s="54" t="s">
        <v>48</v>
      </c>
      <c r="B66" s="55"/>
      <c r="C66" s="82"/>
      <c r="D66" s="55"/>
      <c r="E66" s="51">
        <f>SUM(E22,E37)</f>
        <v>5681472</v>
      </c>
      <c r="F66" s="52">
        <f>SUM(F22,F37)</f>
        <v>5605347</v>
      </c>
      <c r="G66" s="52">
        <f>SUM(G22,G37)</f>
        <v>5557094</v>
      </c>
      <c r="H66" s="53">
        <f>SUM(H22,H37)</f>
        <v>5694736</v>
      </c>
    </row>
    <row r="67" spans="1:8" s="3" customFormat="1" ht="11.25" customHeight="1" x14ac:dyDescent="0.25">
      <c r="A67" s="54" t="s">
        <v>49</v>
      </c>
      <c r="B67" s="55"/>
      <c r="C67" s="82"/>
      <c r="D67" s="55"/>
      <c r="E67" s="51">
        <f>SUM(E16,E22)</f>
        <v>1663482</v>
      </c>
      <c r="F67" s="52">
        <f>SUM(F16,F22)</f>
        <v>1567237</v>
      </c>
      <c r="G67" s="52">
        <f>SUM(G16,G22)</f>
        <v>1531135</v>
      </c>
      <c r="H67" s="53">
        <f>SUM(H16,H22)</f>
        <v>1518419</v>
      </c>
    </row>
    <row r="68" spans="1:8" s="3" customFormat="1" ht="11.25" customHeight="1" x14ac:dyDescent="0.25">
      <c r="A68" s="54" t="s">
        <v>50</v>
      </c>
      <c r="B68" s="55"/>
      <c r="C68" s="82"/>
      <c r="D68" s="55"/>
      <c r="E68" s="51">
        <f>SUM(E31,E37)</f>
        <v>4131083</v>
      </c>
      <c r="F68" s="52">
        <f>SUM(F31,F37)</f>
        <v>4119376</v>
      </c>
      <c r="G68" s="52">
        <f>SUM(G31,G37)</f>
        <v>4109749</v>
      </c>
      <c r="H68" s="53">
        <f>SUM(H31,H37)</f>
        <v>4234688</v>
      </c>
    </row>
    <row r="69" spans="1:8" s="3" customFormat="1" ht="11.25" customHeight="1" x14ac:dyDescent="0.25">
      <c r="A69" s="68"/>
      <c r="B69" s="69"/>
      <c r="C69" s="69"/>
      <c r="D69" s="70" t="s">
        <v>51</v>
      </c>
      <c r="E69" s="71"/>
      <c r="F69" s="72"/>
      <c r="G69" s="72"/>
      <c r="H69" s="73"/>
    </row>
    <row r="70" spans="1:8" s="3" customFormat="1" ht="11.25" customHeight="1" x14ac:dyDescent="0.25">
      <c r="A70" s="45" t="s">
        <v>52</v>
      </c>
      <c r="B70" s="65"/>
      <c r="C70" s="65"/>
      <c r="D70" s="47"/>
      <c r="E70" s="48">
        <f>SUM(E71:E72)</f>
        <v>2488506</v>
      </c>
      <c r="F70" s="49">
        <f>SUM(F71:F72)</f>
        <v>2494666</v>
      </c>
      <c r="G70" s="49">
        <f>SUM(G71:G72)</f>
        <v>2504200</v>
      </c>
      <c r="H70" s="50">
        <f>SUM(H71:H72)</f>
        <v>2524270</v>
      </c>
    </row>
    <row r="71" spans="1:8" s="3" customFormat="1" ht="11.25" customHeight="1" x14ac:dyDescent="0.25">
      <c r="A71" s="54" t="s">
        <v>53</v>
      </c>
      <c r="B71" s="55"/>
      <c r="C71" s="82"/>
      <c r="D71" s="55"/>
      <c r="E71" s="51">
        <f>SUM(E17,E32)</f>
        <v>153305</v>
      </c>
      <c r="F71" s="52">
        <f>SUM(F17,F32)</f>
        <v>155897</v>
      </c>
      <c r="G71" s="52">
        <f>SUM(G17,G32)</f>
        <v>159084</v>
      </c>
      <c r="H71" s="53">
        <f>SUM(H17,H32)</f>
        <v>151409</v>
      </c>
    </row>
    <row r="72" spans="1:8" s="3" customFormat="1" ht="11.25" customHeight="1" x14ac:dyDescent="0.25">
      <c r="A72" s="54" t="s">
        <v>54</v>
      </c>
      <c r="B72" s="55"/>
      <c r="C72" s="82"/>
      <c r="D72" s="55"/>
      <c r="E72" s="51">
        <f>SUM(E23,E38)</f>
        <v>2335201</v>
      </c>
      <c r="F72" s="52">
        <f>SUM(F23,F38)</f>
        <v>2338769</v>
      </c>
      <c r="G72" s="52">
        <f>SUM(G23,G38)</f>
        <v>2345116</v>
      </c>
      <c r="H72" s="53">
        <f>SUM(H23,H38)</f>
        <v>2372861</v>
      </c>
    </row>
    <row r="73" spans="1:8" s="3" customFormat="1" ht="11.25" customHeight="1" x14ac:dyDescent="0.25">
      <c r="A73" s="54" t="s">
        <v>55</v>
      </c>
      <c r="B73" s="55"/>
      <c r="C73" s="82"/>
      <c r="D73" s="55"/>
      <c r="E73" s="51">
        <f>SUM(E17,E23)</f>
        <v>529166</v>
      </c>
      <c r="F73" s="52">
        <f>SUM(F17,F23)</f>
        <v>532619</v>
      </c>
      <c r="G73" s="52">
        <f>SUM(G17,G23)</f>
        <v>539597</v>
      </c>
      <c r="H73" s="53">
        <f>SUM(H17,H23)</f>
        <v>557097</v>
      </c>
    </row>
    <row r="74" spans="1:8" s="3" customFormat="1" ht="11.25" customHeight="1" x14ac:dyDescent="0.25">
      <c r="A74" s="54" t="s">
        <v>56</v>
      </c>
      <c r="B74" s="55"/>
      <c r="C74" s="82"/>
      <c r="D74" s="55"/>
      <c r="E74" s="51">
        <f>E32+E38</f>
        <v>1959340</v>
      </c>
      <c r="F74" s="52">
        <f>F32+F38</f>
        <v>1962047</v>
      </c>
      <c r="G74" s="52">
        <f>G32+G38</f>
        <v>1964603</v>
      </c>
      <c r="H74" s="53">
        <f>H32+H38</f>
        <v>1967173</v>
      </c>
    </row>
    <row r="75" spans="1:8" s="3" customFormat="1" ht="11.25" customHeight="1" x14ac:dyDescent="0.25">
      <c r="A75" s="32"/>
      <c r="B75" s="27"/>
      <c r="C75" s="28"/>
      <c r="D75" s="27"/>
      <c r="E75" s="36"/>
      <c r="F75" s="37"/>
      <c r="G75" s="37"/>
      <c r="H75" s="38"/>
    </row>
    <row r="76" spans="1:8" s="3" customFormat="1" ht="11.25" customHeight="1" x14ac:dyDescent="0.25">
      <c r="A76" s="45" t="s">
        <v>57</v>
      </c>
      <c r="B76" s="65"/>
      <c r="C76" s="65"/>
      <c r="D76" s="47"/>
      <c r="E76" s="48">
        <f>SUM(E77:E78)</f>
        <v>86673</v>
      </c>
      <c r="F76" s="49">
        <f>SUM(F77:F78)</f>
        <v>90292</v>
      </c>
      <c r="G76" s="49">
        <f>SUM(G77:G78)</f>
        <v>93083</v>
      </c>
      <c r="H76" s="50">
        <f>SUM(H77:H78)</f>
        <v>69934</v>
      </c>
    </row>
    <row r="77" spans="1:8" s="3" customFormat="1" ht="11.25" customHeight="1" x14ac:dyDescent="0.25">
      <c r="A77" s="54" t="s">
        <v>58</v>
      </c>
      <c r="B77" s="55"/>
      <c r="C77" s="82"/>
      <c r="D77" s="55"/>
      <c r="E77" s="51"/>
      <c r="F77" s="52"/>
      <c r="G77" s="52"/>
      <c r="H77" s="53"/>
    </row>
    <row r="78" spans="1:8" s="3" customFormat="1" ht="11.25" customHeight="1" x14ac:dyDescent="0.25">
      <c r="A78" s="54" t="s">
        <v>59</v>
      </c>
      <c r="B78" s="55"/>
      <c r="C78" s="82"/>
      <c r="D78" s="55"/>
      <c r="E78" s="51">
        <f>E24+E39</f>
        <v>86673</v>
      </c>
      <c r="F78" s="52">
        <f>F24+F39</f>
        <v>90292</v>
      </c>
      <c r="G78" s="52">
        <f>G24+G39</f>
        <v>93083</v>
      </c>
      <c r="H78" s="53">
        <f>H24+H39</f>
        <v>69934</v>
      </c>
    </row>
    <row r="79" spans="1:8" s="3" customFormat="1" ht="11.25" customHeight="1" x14ac:dyDescent="0.25">
      <c r="A79" s="54" t="s">
        <v>60</v>
      </c>
      <c r="B79" s="55"/>
      <c r="C79" s="82"/>
      <c r="D79" s="55"/>
      <c r="E79" s="51">
        <f>E24</f>
        <v>86443</v>
      </c>
      <c r="F79" s="52">
        <f>F24</f>
        <v>90125</v>
      </c>
      <c r="G79" s="52">
        <f>G24</f>
        <v>92501</v>
      </c>
      <c r="H79" s="53">
        <f>H24</f>
        <v>69745</v>
      </c>
    </row>
    <row r="80" spans="1:8" s="3" customFormat="1" ht="11.25" customHeight="1" x14ac:dyDescent="0.25">
      <c r="A80" s="54" t="s">
        <v>61</v>
      </c>
      <c r="B80" s="55"/>
      <c r="C80" s="82"/>
      <c r="D80" s="55"/>
      <c r="E80" s="51">
        <f>E39</f>
        <v>230</v>
      </c>
      <c r="F80" s="52">
        <f>F39</f>
        <v>167</v>
      </c>
      <c r="G80" s="52">
        <f>G39</f>
        <v>582</v>
      </c>
      <c r="H80" s="53">
        <f>H39</f>
        <v>189</v>
      </c>
    </row>
    <row r="81" spans="1:8" s="3" customFormat="1" ht="12" customHeight="1" thickBot="1" x14ac:dyDescent="0.25">
      <c r="A81" s="86"/>
      <c r="B81" s="87"/>
      <c r="C81" s="87"/>
      <c r="D81" s="87"/>
      <c r="E81" s="88"/>
      <c r="F81" s="89"/>
      <c r="G81" s="89"/>
      <c r="H81" s="90"/>
    </row>
    <row r="82" spans="1:8" s="3" customFormat="1" ht="11.25" customHeight="1" x14ac:dyDescent="0.25">
      <c r="A82" s="91" t="s">
        <v>62</v>
      </c>
      <c r="B82" s="92"/>
      <c r="C82" s="92"/>
      <c r="D82" s="93"/>
      <c r="E82" s="94">
        <f>SUM(E85,E83)</f>
        <v>55264769</v>
      </c>
      <c r="F82" s="95">
        <f>SUM(F85,F83)</f>
        <v>57997542</v>
      </c>
      <c r="G82" s="95">
        <f>SUM(G85,G83)</f>
        <v>58802499</v>
      </c>
      <c r="H82" s="96">
        <f>SUM(H85,H83)</f>
        <v>61355920</v>
      </c>
    </row>
    <row r="83" spans="1:8" s="3" customFormat="1" ht="11.25" customHeight="1" x14ac:dyDescent="0.25">
      <c r="A83" s="97" t="s">
        <v>63</v>
      </c>
      <c r="B83" s="98"/>
      <c r="C83" s="98"/>
      <c r="D83" s="99"/>
      <c r="E83" s="94">
        <v>53387621</v>
      </c>
      <c r="F83" s="95">
        <v>56122481</v>
      </c>
      <c r="G83" s="95">
        <v>56929424</v>
      </c>
      <c r="H83" s="96">
        <v>59485334</v>
      </c>
    </row>
    <row r="84" spans="1:8" s="3" customFormat="1" ht="11.25" customHeight="1" x14ac:dyDescent="0.25">
      <c r="A84" s="97" t="s">
        <v>64</v>
      </c>
      <c r="B84" s="98"/>
      <c r="C84" s="98"/>
      <c r="D84" s="98"/>
      <c r="E84" s="100" t="s">
        <v>9</v>
      </c>
      <c r="F84" s="101" t="s">
        <v>9</v>
      </c>
      <c r="G84" s="101" t="s">
        <v>9</v>
      </c>
      <c r="H84" s="102" t="s">
        <v>9</v>
      </c>
    </row>
    <row r="85" spans="1:8" s="3" customFormat="1" ht="11.25" customHeight="1" x14ac:dyDescent="0.25">
      <c r="A85" s="97" t="s">
        <v>65</v>
      </c>
      <c r="B85" s="98"/>
      <c r="C85" s="98"/>
      <c r="D85" s="98"/>
      <c r="E85" s="103">
        <f>SUM(E86:E92)</f>
        <v>1877148</v>
      </c>
      <c r="F85" s="104">
        <f>SUM(F86:F92)</f>
        <v>1875061</v>
      </c>
      <c r="G85" s="104">
        <f>SUM(G86:G92)</f>
        <v>1873075</v>
      </c>
      <c r="H85" s="105">
        <f>SUM(H86:H92)</f>
        <v>1870586</v>
      </c>
    </row>
    <row r="86" spans="1:8" s="3" customFormat="1" ht="11.25" customHeight="1" x14ac:dyDescent="0.2">
      <c r="A86" s="106" t="s">
        <v>66</v>
      </c>
      <c r="B86" s="107"/>
      <c r="C86" s="107"/>
      <c r="D86" s="108"/>
      <c r="E86" s="100" t="s">
        <v>9</v>
      </c>
      <c r="F86" s="109" t="s">
        <v>9</v>
      </c>
      <c r="G86" s="109" t="s">
        <v>9</v>
      </c>
      <c r="H86" s="102" t="s">
        <v>9</v>
      </c>
    </row>
    <row r="87" spans="1:8" s="3" customFormat="1" ht="11.25" customHeight="1" x14ac:dyDescent="0.2">
      <c r="A87" s="110" t="s">
        <v>67</v>
      </c>
      <c r="B87" s="108"/>
      <c r="C87" s="108"/>
      <c r="D87" s="111"/>
      <c r="E87" s="112">
        <v>1165682</v>
      </c>
      <c r="F87" s="113">
        <v>1163769</v>
      </c>
      <c r="G87" s="113">
        <v>1163864</v>
      </c>
      <c r="H87" s="114">
        <v>1161444</v>
      </c>
    </row>
    <row r="88" spans="1:8" s="3" customFormat="1" ht="11.25" customHeight="1" x14ac:dyDescent="0.2">
      <c r="A88" s="110" t="s">
        <v>68</v>
      </c>
      <c r="B88" s="108"/>
      <c r="C88" s="108"/>
      <c r="D88" s="111"/>
      <c r="E88" s="112">
        <v>14973</v>
      </c>
      <c r="F88" s="115">
        <v>14799</v>
      </c>
      <c r="G88" s="115">
        <v>12718</v>
      </c>
      <c r="H88" s="116">
        <v>12649</v>
      </c>
    </row>
    <row r="89" spans="1:8" s="3" customFormat="1" ht="11.25" customHeight="1" x14ac:dyDescent="0.2">
      <c r="A89" s="110" t="s">
        <v>69</v>
      </c>
      <c r="B89" s="117"/>
      <c r="C89" s="117"/>
      <c r="D89" s="118"/>
      <c r="E89" s="119">
        <v>288526</v>
      </c>
      <c r="F89" s="115">
        <v>288526</v>
      </c>
      <c r="G89" s="115">
        <v>288526</v>
      </c>
      <c r="H89" s="116">
        <v>288526</v>
      </c>
    </row>
    <row r="90" spans="1:8" s="3" customFormat="1" ht="11.25" customHeight="1" x14ac:dyDescent="0.2">
      <c r="A90" s="110" t="s">
        <v>70</v>
      </c>
      <c r="B90" s="117"/>
      <c r="C90" s="117"/>
      <c r="D90" s="120"/>
      <c r="E90" s="121">
        <v>0</v>
      </c>
      <c r="F90" s="115">
        <v>0</v>
      </c>
      <c r="G90" s="115">
        <v>0</v>
      </c>
      <c r="H90" s="116">
        <v>0</v>
      </c>
    </row>
    <row r="91" spans="1:8" s="3" customFormat="1" ht="11.25" customHeight="1" x14ac:dyDescent="0.2">
      <c r="A91" s="110" t="s">
        <v>71</v>
      </c>
      <c r="B91" s="117"/>
      <c r="C91" s="117"/>
      <c r="D91" s="117"/>
      <c r="E91" s="121">
        <v>407967</v>
      </c>
      <c r="F91" s="115">
        <v>407967</v>
      </c>
      <c r="G91" s="115">
        <v>407967</v>
      </c>
      <c r="H91" s="116">
        <v>407967</v>
      </c>
    </row>
    <row r="92" spans="1:8" s="3" customFormat="1" ht="11.25" customHeight="1" x14ac:dyDescent="0.2">
      <c r="A92" s="122" t="s">
        <v>72</v>
      </c>
      <c r="B92" s="123"/>
      <c r="C92" s="123"/>
      <c r="D92" s="124"/>
      <c r="E92" s="125">
        <v>0</v>
      </c>
      <c r="F92" s="115">
        <v>0</v>
      </c>
      <c r="G92" s="115">
        <v>0</v>
      </c>
      <c r="H92" s="116">
        <v>0</v>
      </c>
    </row>
    <row r="93" spans="1:8" s="3" customFormat="1" ht="12" customHeight="1" thickBot="1" x14ac:dyDescent="0.25">
      <c r="A93" s="126"/>
      <c r="B93" s="127"/>
      <c r="C93" s="127"/>
      <c r="D93" s="128"/>
      <c r="E93" s="129"/>
      <c r="F93" s="130"/>
      <c r="G93" s="130"/>
      <c r="H93" s="131"/>
    </row>
    <row r="94" spans="1:8" ht="15" customHeight="1" x14ac:dyDescent="0.35">
      <c r="A94" s="132" t="s">
        <v>73</v>
      </c>
      <c r="B94" s="6"/>
    </row>
    <row r="95" spans="1:8" ht="15" customHeight="1" x14ac:dyDescent="0.35">
      <c r="A95" s="133" t="s">
        <v>74</v>
      </c>
      <c r="B95" s="6"/>
      <c r="E95" s="134"/>
    </row>
    <row r="98" spans="1:8" ht="15" customHeight="1" x14ac:dyDescent="0.35">
      <c r="A98" s="135" t="s">
        <v>75</v>
      </c>
      <c r="B98" s="135"/>
      <c r="C98" s="135"/>
      <c r="D98" s="135"/>
      <c r="E98" s="136">
        <f>E7-E82</f>
        <v>0</v>
      </c>
      <c r="F98" s="136">
        <f>F7-F82</f>
        <v>0</v>
      </c>
      <c r="G98" s="136">
        <f>G7-G82</f>
        <v>0</v>
      </c>
      <c r="H98" s="136">
        <f>H7-H82</f>
        <v>0</v>
      </c>
    </row>
    <row r="99" spans="1:8" ht="15" customHeight="1" x14ac:dyDescent="0.35">
      <c r="E99" s="137"/>
      <c r="F99" s="137"/>
      <c r="G99" s="137"/>
      <c r="H99" s="137"/>
    </row>
  </sheetData>
  <mergeCells count="1">
    <mergeCell ref="A2:H2"/>
  </mergeCells>
  <pageMargins left="0.7" right="0.7" top="0.75" bottom="0.75" header="0.3" footer="0.3"/>
  <headerFooter>
    <oddFooter>&amp;L_x000D_&amp;1#&amp;"Calibri"&amp;10&amp;K000000 Interné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51"/>
  </sheetPr>
  <dimension ref="A1:J99"/>
  <sheetViews>
    <sheetView zoomScale="90" workbookViewId="0">
      <selection activeCell="H9" sqref="H9"/>
    </sheetView>
  </sheetViews>
  <sheetFormatPr defaultRowHeight="15" customHeight="1" x14ac:dyDescent="0.35"/>
  <cols>
    <col min="1" max="3" width="9.1796875" style="1"/>
    <col min="4" max="4" width="21.7265625" style="1" customWidth="1"/>
    <col min="5" max="8" width="10.1796875" customWidth="1"/>
    <col min="260" max="260" width="10.7265625" customWidth="1"/>
    <col min="261" max="264" width="10.1796875" customWidth="1"/>
    <col min="516" max="516" width="10.7265625" customWidth="1"/>
    <col min="517" max="520" width="10.1796875" customWidth="1"/>
    <col min="772" max="772" width="10.7265625" customWidth="1"/>
    <col min="773" max="776" width="10.1796875" customWidth="1"/>
    <col min="1028" max="1028" width="10.7265625" customWidth="1"/>
    <col min="1029" max="1032" width="10.1796875" customWidth="1"/>
    <col min="1284" max="1284" width="10.7265625" customWidth="1"/>
    <col min="1285" max="1288" width="10.1796875" customWidth="1"/>
    <col min="1540" max="1540" width="10.7265625" customWidth="1"/>
    <col min="1541" max="1544" width="10.1796875" customWidth="1"/>
    <col min="1796" max="1796" width="10.7265625" customWidth="1"/>
    <col min="1797" max="1800" width="10.1796875" customWidth="1"/>
    <col min="2052" max="2052" width="10.7265625" customWidth="1"/>
    <col min="2053" max="2056" width="10.1796875" customWidth="1"/>
    <col min="2308" max="2308" width="10.7265625" customWidth="1"/>
    <col min="2309" max="2312" width="10.1796875" customWidth="1"/>
    <col min="2564" max="2564" width="10.7265625" customWidth="1"/>
    <col min="2565" max="2568" width="10.1796875" customWidth="1"/>
    <col min="2820" max="2820" width="10.7265625" customWidth="1"/>
    <col min="2821" max="2824" width="10.1796875" customWidth="1"/>
    <col min="3076" max="3076" width="10.7265625" customWidth="1"/>
    <col min="3077" max="3080" width="10.1796875" customWidth="1"/>
    <col min="3332" max="3332" width="10.7265625" customWidth="1"/>
    <col min="3333" max="3336" width="10.1796875" customWidth="1"/>
    <col min="3588" max="3588" width="10.7265625" customWidth="1"/>
    <col min="3589" max="3592" width="10.1796875" customWidth="1"/>
    <col min="3844" max="3844" width="10.7265625" customWidth="1"/>
    <col min="3845" max="3848" width="10.1796875" customWidth="1"/>
    <col min="4100" max="4100" width="10.7265625" customWidth="1"/>
    <col min="4101" max="4104" width="10.1796875" customWidth="1"/>
    <col min="4356" max="4356" width="10.7265625" customWidth="1"/>
    <col min="4357" max="4360" width="10.1796875" customWidth="1"/>
    <col min="4612" max="4612" width="10.7265625" customWidth="1"/>
    <col min="4613" max="4616" width="10.1796875" customWidth="1"/>
    <col min="4868" max="4868" width="10.7265625" customWidth="1"/>
    <col min="4869" max="4872" width="10.1796875" customWidth="1"/>
    <col min="5124" max="5124" width="10.7265625" customWidth="1"/>
    <col min="5125" max="5128" width="10.1796875" customWidth="1"/>
    <col min="5380" max="5380" width="10.7265625" customWidth="1"/>
    <col min="5381" max="5384" width="10.1796875" customWidth="1"/>
    <col min="5636" max="5636" width="10.7265625" customWidth="1"/>
    <col min="5637" max="5640" width="10.1796875" customWidth="1"/>
    <col min="5892" max="5892" width="10.7265625" customWidth="1"/>
    <col min="5893" max="5896" width="10.1796875" customWidth="1"/>
    <col min="6148" max="6148" width="10.7265625" customWidth="1"/>
    <col min="6149" max="6152" width="10.1796875" customWidth="1"/>
    <col min="6404" max="6404" width="10.7265625" customWidth="1"/>
    <col min="6405" max="6408" width="10.1796875" customWidth="1"/>
    <col min="6660" max="6660" width="10.7265625" customWidth="1"/>
    <col min="6661" max="6664" width="10.1796875" customWidth="1"/>
    <col min="6916" max="6916" width="10.7265625" customWidth="1"/>
    <col min="6917" max="6920" width="10.1796875" customWidth="1"/>
    <col min="7172" max="7172" width="10.7265625" customWidth="1"/>
    <col min="7173" max="7176" width="10.1796875" customWidth="1"/>
    <col min="7428" max="7428" width="10.7265625" customWidth="1"/>
    <col min="7429" max="7432" width="10.1796875" customWidth="1"/>
    <col min="7684" max="7684" width="10.7265625" customWidth="1"/>
    <col min="7685" max="7688" width="10.1796875" customWidth="1"/>
    <col min="7940" max="7940" width="10.7265625" customWidth="1"/>
    <col min="7941" max="7944" width="10.1796875" customWidth="1"/>
    <col min="8196" max="8196" width="10.7265625" customWidth="1"/>
    <col min="8197" max="8200" width="10.1796875" customWidth="1"/>
    <col min="8452" max="8452" width="10.7265625" customWidth="1"/>
    <col min="8453" max="8456" width="10.1796875" customWidth="1"/>
    <col min="8708" max="8708" width="10.7265625" customWidth="1"/>
    <col min="8709" max="8712" width="10.1796875" customWidth="1"/>
    <col min="8964" max="8964" width="10.7265625" customWidth="1"/>
    <col min="8965" max="8968" width="10.1796875" customWidth="1"/>
    <col min="9220" max="9220" width="10.7265625" customWidth="1"/>
    <col min="9221" max="9224" width="10.1796875" customWidth="1"/>
    <col min="9476" max="9476" width="10.7265625" customWidth="1"/>
    <col min="9477" max="9480" width="10.1796875" customWidth="1"/>
    <col min="9732" max="9732" width="10.7265625" customWidth="1"/>
    <col min="9733" max="9736" width="10.1796875" customWidth="1"/>
    <col min="9988" max="9988" width="10.7265625" customWidth="1"/>
    <col min="9989" max="9992" width="10.1796875" customWidth="1"/>
    <col min="10244" max="10244" width="10.7265625" customWidth="1"/>
    <col min="10245" max="10248" width="10.1796875" customWidth="1"/>
    <col min="10500" max="10500" width="10.7265625" customWidth="1"/>
    <col min="10501" max="10504" width="10.1796875" customWidth="1"/>
    <col min="10756" max="10756" width="10.7265625" customWidth="1"/>
    <col min="10757" max="10760" width="10.1796875" customWidth="1"/>
    <col min="11012" max="11012" width="10.7265625" customWidth="1"/>
    <col min="11013" max="11016" width="10.1796875" customWidth="1"/>
    <col min="11268" max="11268" width="10.7265625" customWidth="1"/>
    <col min="11269" max="11272" width="10.1796875" customWidth="1"/>
    <col min="11524" max="11524" width="10.7265625" customWidth="1"/>
    <col min="11525" max="11528" width="10.1796875" customWidth="1"/>
    <col min="11780" max="11780" width="10.7265625" customWidth="1"/>
    <col min="11781" max="11784" width="10.1796875" customWidth="1"/>
    <col min="12036" max="12036" width="10.7265625" customWidth="1"/>
    <col min="12037" max="12040" width="10.1796875" customWidth="1"/>
    <col min="12292" max="12292" width="10.7265625" customWidth="1"/>
    <col min="12293" max="12296" width="10.1796875" customWidth="1"/>
    <col min="12548" max="12548" width="10.7265625" customWidth="1"/>
    <col min="12549" max="12552" width="10.1796875" customWidth="1"/>
    <col min="12804" max="12804" width="10.7265625" customWidth="1"/>
    <col min="12805" max="12808" width="10.1796875" customWidth="1"/>
    <col min="13060" max="13060" width="10.7265625" customWidth="1"/>
    <col min="13061" max="13064" width="10.1796875" customWidth="1"/>
    <col min="13316" max="13316" width="10.7265625" customWidth="1"/>
    <col min="13317" max="13320" width="10.1796875" customWidth="1"/>
    <col min="13572" max="13572" width="10.7265625" customWidth="1"/>
    <col min="13573" max="13576" width="10.1796875" customWidth="1"/>
    <col min="13828" max="13828" width="10.7265625" customWidth="1"/>
    <col min="13829" max="13832" width="10.1796875" customWidth="1"/>
    <col min="14084" max="14084" width="10.7265625" customWidth="1"/>
    <col min="14085" max="14088" width="10.1796875" customWidth="1"/>
    <col min="14340" max="14340" width="10.7265625" customWidth="1"/>
    <col min="14341" max="14344" width="10.1796875" customWidth="1"/>
    <col min="14596" max="14596" width="10.7265625" customWidth="1"/>
    <col min="14597" max="14600" width="10.1796875" customWidth="1"/>
    <col min="14852" max="14852" width="10.7265625" customWidth="1"/>
    <col min="14853" max="14856" width="10.1796875" customWidth="1"/>
    <col min="15108" max="15108" width="10.7265625" customWidth="1"/>
    <col min="15109" max="15112" width="10.1796875" customWidth="1"/>
    <col min="15364" max="15364" width="10.7265625" customWidth="1"/>
    <col min="15365" max="15368" width="10.1796875" customWidth="1"/>
    <col min="15620" max="15620" width="10.7265625" customWidth="1"/>
    <col min="15621" max="15624" width="10.1796875" customWidth="1"/>
    <col min="15876" max="15876" width="10.7265625" customWidth="1"/>
    <col min="15877" max="15880" width="10.1796875" customWidth="1"/>
    <col min="16132" max="16132" width="10.7265625" customWidth="1"/>
    <col min="16133" max="16136" width="10.1796875" customWidth="1"/>
  </cols>
  <sheetData>
    <row r="1" spans="1:10" s="3" customFormat="1" ht="11.25" customHeight="1" x14ac:dyDescent="0.2">
      <c r="A1" s="2"/>
      <c r="B1" s="2"/>
      <c r="C1" s="2"/>
      <c r="D1" s="2"/>
    </row>
    <row r="2" spans="1:10" s="5" customFormat="1" ht="15" customHeight="1" x14ac:dyDescent="0.3">
      <c r="A2" s="167" t="s">
        <v>0</v>
      </c>
      <c r="B2" s="167"/>
      <c r="C2" s="167"/>
      <c r="D2" s="167"/>
      <c r="E2" s="167"/>
      <c r="F2" s="167"/>
      <c r="G2" s="167"/>
      <c r="H2" s="167"/>
      <c r="I2" s="4"/>
      <c r="J2" s="4"/>
    </row>
    <row r="3" spans="1:10" s="3" customFormat="1" ht="12" customHeight="1" thickBot="1" x14ac:dyDescent="0.25">
      <c r="A3" s="7"/>
      <c r="B3" s="8"/>
      <c r="C3" s="9"/>
      <c r="D3" s="9"/>
      <c r="H3" s="10" t="s">
        <v>1</v>
      </c>
    </row>
    <row r="4" spans="1:10" s="3" customFormat="1" ht="11.25" customHeight="1" x14ac:dyDescent="0.25">
      <c r="A4" s="11"/>
      <c r="B4" s="12"/>
      <c r="C4" s="12"/>
      <c r="D4" s="12"/>
      <c r="E4" s="13" t="s">
        <v>2</v>
      </c>
      <c r="F4" s="14" t="s">
        <v>3</v>
      </c>
      <c r="G4" s="14" t="s">
        <v>4</v>
      </c>
      <c r="H4" s="15" t="s">
        <v>5</v>
      </c>
      <c r="J4" s="16"/>
    </row>
    <row r="5" spans="1:10" s="3" customFormat="1" ht="12" customHeight="1" thickBot="1" x14ac:dyDescent="0.3">
      <c r="A5" s="17" t="s">
        <v>6</v>
      </c>
      <c r="B5" s="18"/>
      <c r="C5" s="18"/>
      <c r="D5" s="18"/>
      <c r="E5" s="19">
        <v>2020</v>
      </c>
      <c r="F5" s="20">
        <v>2020</v>
      </c>
      <c r="G5" s="20">
        <v>2020</v>
      </c>
      <c r="H5" s="21">
        <v>2020</v>
      </c>
    </row>
    <row r="6" spans="1:10" s="3" customFormat="1" ht="11.25" customHeight="1" x14ac:dyDescent="0.2">
      <c r="A6" s="11"/>
      <c r="B6" s="12"/>
      <c r="C6" s="12"/>
      <c r="D6" s="12"/>
      <c r="E6" s="22"/>
      <c r="F6" s="23"/>
      <c r="G6" s="24"/>
      <c r="H6" s="25"/>
    </row>
    <row r="7" spans="1:10" s="3" customFormat="1" ht="11.25" customHeight="1" x14ac:dyDescent="0.25">
      <c r="A7" s="26" t="s">
        <v>7</v>
      </c>
      <c r="B7" s="27"/>
      <c r="C7" s="27"/>
      <c r="D7" s="28"/>
      <c r="E7" s="29">
        <f>SUM(E11,E26)</f>
        <v>46464388</v>
      </c>
      <c r="F7" s="30">
        <f>SUM(F11,F26)</f>
        <v>54859927</v>
      </c>
      <c r="G7" s="30">
        <f>SUM(G11,G26)</f>
        <v>55080292</v>
      </c>
      <c r="H7" s="31">
        <f>SUM(H11,H26)</f>
        <v>55090908</v>
      </c>
    </row>
    <row r="8" spans="1:10" s="3" customFormat="1" ht="11.25" customHeight="1" x14ac:dyDescent="0.2">
      <c r="A8" s="32" t="s">
        <v>8</v>
      </c>
      <c r="B8" s="27"/>
      <c r="C8" s="27"/>
      <c r="D8" s="27"/>
      <c r="E8" s="33" t="s">
        <v>9</v>
      </c>
      <c r="F8" s="34" t="s">
        <v>9</v>
      </c>
      <c r="G8" s="34" t="s">
        <v>9</v>
      </c>
      <c r="H8" s="35">
        <f>H7/94320583*100</f>
        <v>58.408150424600322</v>
      </c>
    </row>
    <row r="9" spans="1:10" s="3" customFormat="1" ht="12" customHeight="1" thickBot="1" x14ac:dyDescent="0.25">
      <c r="A9" s="32" t="s">
        <v>10</v>
      </c>
      <c r="B9" s="27"/>
      <c r="C9" s="27"/>
      <c r="D9" s="27"/>
      <c r="E9" s="36"/>
      <c r="F9" s="37"/>
      <c r="G9" s="37"/>
      <c r="H9" s="38"/>
    </row>
    <row r="10" spans="1:10" s="3" customFormat="1" ht="11.25" customHeight="1" x14ac:dyDescent="0.25">
      <c r="A10" s="39" t="s">
        <v>11</v>
      </c>
      <c r="B10" s="40"/>
      <c r="C10" s="40"/>
      <c r="D10" s="40"/>
      <c r="E10" s="41"/>
      <c r="F10" s="42"/>
      <c r="G10" s="43"/>
      <c r="H10" s="44"/>
    </row>
    <row r="11" spans="1:10" s="3" customFormat="1" ht="11.25" customHeight="1" x14ac:dyDescent="0.25">
      <c r="A11" s="45" t="s">
        <v>12</v>
      </c>
      <c r="B11" s="46"/>
      <c r="C11" s="46"/>
      <c r="D11" s="47"/>
      <c r="E11" s="48">
        <f>SUM(E13,E19)</f>
        <v>19959612</v>
      </c>
      <c r="F11" s="49">
        <f>SUM(F13,F19)</f>
        <v>23895328</v>
      </c>
      <c r="G11" s="49">
        <f>SUM(G13,G19)</f>
        <v>24900110</v>
      </c>
      <c r="H11" s="50">
        <f>SUM(H13,H19)</f>
        <v>25405017</v>
      </c>
    </row>
    <row r="12" spans="1:10" s="3" customFormat="1" ht="11.25" customHeight="1" x14ac:dyDescent="0.2">
      <c r="A12" s="32"/>
      <c r="B12" s="27"/>
      <c r="C12" s="27"/>
      <c r="D12" s="27"/>
      <c r="E12" s="51"/>
      <c r="F12" s="52"/>
      <c r="G12" s="52"/>
      <c r="H12" s="53"/>
    </row>
    <row r="13" spans="1:10" s="3" customFormat="1" ht="11.25" customHeight="1" x14ac:dyDescent="0.2">
      <c r="A13" s="54" t="s">
        <v>13</v>
      </c>
      <c r="B13" s="55"/>
      <c r="C13" s="55"/>
      <c r="D13" s="56"/>
      <c r="E13" s="57">
        <f>SUM(E14:E17)</f>
        <v>612003</v>
      </c>
      <c r="F13" s="58">
        <f>SUM(F14:F17)</f>
        <v>2077759</v>
      </c>
      <c r="G13" s="58">
        <f>SUM(G14:G17)</f>
        <v>2085934</v>
      </c>
      <c r="H13" s="59">
        <f>SUM(H14:H17)</f>
        <v>1223219</v>
      </c>
    </row>
    <row r="14" spans="1:10" s="3" customFormat="1" ht="11.25" customHeight="1" x14ac:dyDescent="0.2">
      <c r="A14" s="60" t="s">
        <v>14</v>
      </c>
      <c r="B14" s="46"/>
      <c r="C14" s="46"/>
      <c r="D14" s="55"/>
      <c r="E14" s="57">
        <v>38634</v>
      </c>
      <c r="F14" s="58">
        <v>64206</v>
      </c>
      <c r="G14" s="58">
        <v>180086</v>
      </c>
      <c r="H14" s="59">
        <v>203187</v>
      </c>
    </row>
    <row r="15" spans="1:10" s="3" customFormat="1" ht="11.25" customHeight="1" x14ac:dyDescent="0.2">
      <c r="A15" s="60" t="s">
        <v>15</v>
      </c>
      <c r="B15" s="61"/>
      <c r="C15" s="46"/>
      <c r="D15" s="55"/>
      <c r="E15" s="57">
        <v>250000</v>
      </c>
      <c r="F15" s="58">
        <v>1678261</v>
      </c>
      <c r="G15" s="58">
        <v>1553261</v>
      </c>
      <c r="H15" s="59">
        <v>780000</v>
      </c>
    </row>
    <row r="16" spans="1:10" s="3" customFormat="1" ht="11.25" customHeight="1" x14ac:dyDescent="0.2">
      <c r="A16" s="60" t="s">
        <v>16</v>
      </c>
      <c r="B16" s="46"/>
      <c r="C16" s="46"/>
      <c r="D16" s="55"/>
      <c r="E16" s="57">
        <v>149154</v>
      </c>
      <c r="F16" s="58">
        <v>126264</v>
      </c>
      <c r="G16" s="58">
        <v>143526</v>
      </c>
      <c r="H16" s="59">
        <v>80024</v>
      </c>
    </row>
    <row r="17" spans="1:8" s="3" customFormat="1" ht="11.25" customHeight="1" x14ac:dyDescent="0.2">
      <c r="A17" s="62" t="s">
        <v>17</v>
      </c>
      <c r="B17" s="55"/>
      <c r="C17" s="55"/>
      <c r="D17" s="56"/>
      <c r="E17" s="51">
        <v>174215</v>
      </c>
      <c r="F17" s="52">
        <v>209028</v>
      </c>
      <c r="G17" s="52">
        <v>209061</v>
      </c>
      <c r="H17" s="53">
        <v>160008</v>
      </c>
    </row>
    <row r="18" spans="1:8" s="3" customFormat="1" ht="11.25" customHeight="1" x14ac:dyDescent="0.2">
      <c r="A18" s="32"/>
      <c r="B18" s="27"/>
      <c r="C18" s="27"/>
      <c r="D18" s="27"/>
      <c r="E18" s="51"/>
      <c r="F18" s="52"/>
      <c r="G18" s="52"/>
      <c r="H18" s="53"/>
    </row>
    <row r="19" spans="1:8" s="3" customFormat="1" ht="11.25" customHeight="1" x14ac:dyDescent="0.2">
      <c r="A19" s="54" t="s">
        <v>18</v>
      </c>
      <c r="B19" s="55"/>
      <c r="C19" s="55"/>
      <c r="D19" s="56"/>
      <c r="E19" s="57">
        <f>SUM(E20:E24)</f>
        <v>19347609</v>
      </c>
      <c r="F19" s="58">
        <f>SUM(F20:F24)</f>
        <v>21817569</v>
      </c>
      <c r="G19" s="58">
        <f>SUM(G20:G24)</f>
        <v>22814176</v>
      </c>
      <c r="H19" s="59">
        <f>SUM(H20:H24)</f>
        <v>24181798</v>
      </c>
    </row>
    <row r="20" spans="1:8" s="3" customFormat="1" ht="11.25" customHeight="1" x14ac:dyDescent="0.2">
      <c r="A20" s="60" t="s">
        <v>14</v>
      </c>
      <c r="B20" s="46"/>
      <c r="C20" s="46"/>
      <c r="D20" s="56"/>
      <c r="E20" s="57">
        <v>0</v>
      </c>
      <c r="F20" s="58">
        <v>0</v>
      </c>
      <c r="G20" s="58">
        <v>0</v>
      </c>
      <c r="H20" s="59">
        <v>0</v>
      </c>
    </row>
    <row r="21" spans="1:8" s="3" customFormat="1" ht="11.25" customHeight="1" x14ac:dyDescent="0.2">
      <c r="A21" s="60" t="s">
        <v>15</v>
      </c>
      <c r="B21" s="46"/>
      <c r="C21" s="46"/>
      <c r="D21" s="56"/>
      <c r="E21" s="57">
        <v>17414417</v>
      </c>
      <c r="F21" s="58">
        <v>19862667</v>
      </c>
      <c r="G21" s="58">
        <v>20831122</v>
      </c>
      <c r="H21" s="59">
        <v>22129353</v>
      </c>
    </row>
    <row r="22" spans="1:8" s="3" customFormat="1" ht="11.25" customHeight="1" x14ac:dyDescent="0.2">
      <c r="A22" s="60" t="s">
        <v>16</v>
      </c>
      <c r="B22" s="46"/>
      <c r="C22" s="46"/>
      <c r="D22" s="55"/>
      <c r="E22" s="57">
        <v>1442952</v>
      </c>
      <c r="F22" s="58">
        <v>1461584</v>
      </c>
      <c r="G22" s="58">
        <v>1506991</v>
      </c>
      <c r="H22" s="59">
        <v>1583596</v>
      </c>
    </row>
    <row r="23" spans="1:8" s="3" customFormat="1" ht="11.25" customHeight="1" x14ac:dyDescent="0.2">
      <c r="A23" s="62" t="s">
        <v>17</v>
      </c>
      <c r="B23" s="55"/>
      <c r="C23" s="55"/>
      <c r="D23" s="56"/>
      <c r="E23" s="57">
        <v>428605</v>
      </c>
      <c r="F23" s="58">
        <v>408831</v>
      </c>
      <c r="G23" s="58">
        <v>389644</v>
      </c>
      <c r="H23" s="59">
        <v>380065</v>
      </c>
    </row>
    <row r="24" spans="1:8" s="3" customFormat="1" ht="11.25" customHeight="1" x14ac:dyDescent="0.2">
      <c r="A24" s="62" t="s">
        <v>19</v>
      </c>
      <c r="B24" s="55"/>
      <c r="C24" s="55"/>
      <c r="D24" s="56"/>
      <c r="E24" s="57">
        <v>61635</v>
      </c>
      <c r="F24" s="58">
        <v>84487</v>
      </c>
      <c r="G24" s="58">
        <v>86419</v>
      </c>
      <c r="H24" s="59">
        <v>88784</v>
      </c>
    </row>
    <row r="25" spans="1:8" s="3" customFormat="1" ht="11.25" customHeight="1" x14ac:dyDescent="0.2">
      <c r="A25" s="32"/>
      <c r="B25" s="27"/>
      <c r="C25" s="27"/>
      <c r="D25" s="27"/>
      <c r="E25" s="36"/>
      <c r="F25" s="37"/>
      <c r="G25" s="37"/>
      <c r="H25" s="38"/>
    </row>
    <row r="26" spans="1:8" s="3" customFormat="1" ht="11.25" customHeight="1" x14ac:dyDescent="0.25">
      <c r="A26" s="45" t="s">
        <v>20</v>
      </c>
      <c r="B26" s="46"/>
      <c r="C26" s="46"/>
      <c r="D26" s="47"/>
      <c r="E26" s="48">
        <f>SUM(E28,E34)</f>
        <v>26504776</v>
      </c>
      <c r="F26" s="49">
        <f>SUM(F28,F34)</f>
        <v>30964599</v>
      </c>
      <c r="G26" s="49">
        <f>SUM(G28,G34)</f>
        <v>30180182</v>
      </c>
      <c r="H26" s="50">
        <f>SUM(H28,H34)</f>
        <v>29685891</v>
      </c>
    </row>
    <row r="27" spans="1:8" s="3" customFormat="1" ht="11.25" customHeight="1" x14ac:dyDescent="0.2">
      <c r="A27" s="32"/>
      <c r="B27" s="27"/>
      <c r="C27" s="27"/>
      <c r="D27" s="27"/>
      <c r="E27" s="51"/>
      <c r="F27" s="52"/>
      <c r="G27" s="52"/>
      <c r="H27" s="53"/>
    </row>
    <row r="28" spans="1:8" s="3" customFormat="1" ht="11.25" customHeight="1" x14ac:dyDescent="0.2">
      <c r="A28" s="54" t="s">
        <v>21</v>
      </c>
      <c r="B28" s="55"/>
      <c r="C28" s="55"/>
      <c r="D28" s="56"/>
      <c r="E28" s="57">
        <f>SUM(E29:E32)</f>
        <v>334871</v>
      </c>
      <c r="F28" s="58">
        <f>SUM(F29:F32)</f>
        <v>1420615</v>
      </c>
      <c r="G28" s="58">
        <f>SUM(G29:G32)</f>
        <v>1050902</v>
      </c>
      <c r="H28" s="59">
        <f>SUM(H29:H32)</f>
        <v>695267</v>
      </c>
    </row>
    <row r="29" spans="1:8" s="3" customFormat="1" ht="11.25" customHeight="1" x14ac:dyDescent="0.2">
      <c r="A29" s="60" t="s">
        <v>14</v>
      </c>
      <c r="B29" s="46"/>
      <c r="C29" s="46"/>
      <c r="D29" s="56"/>
      <c r="E29" s="57">
        <v>140610</v>
      </c>
      <c r="F29" s="58">
        <v>148610</v>
      </c>
      <c r="G29" s="58">
        <v>74930</v>
      </c>
      <c r="H29" s="59">
        <v>66310</v>
      </c>
    </row>
    <row r="30" spans="1:8" s="3" customFormat="1" ht="11.25" customHeight="1" x14ac:dyDescent="0.2">
      <c r="A30" s="60" t="s">
        <v>15</v>
      </c>
      <c r="B30" s="61"/>
      <c r="C30" s="46"/>
      <c r="D30" s="56"/>
      <c r="E30" s="57">
        <v>194000</v>
      </c>
      <c r="F30" s="58">
        <v>1271739</v>
      </c>
      <c r="G30" s="58">
        <v>946739</v>
      </c>
      <c r="H30" s="59">
        <v>600000</v>
      </c>
    </row>
    <row r="31" spans="1:8" s="3" customFormat="1" ht="11.25" customHeight="1" x14ac:dyDescent="0.2">
      <c r="A31" s="60" t="s">
        <v>16</v>
      </c>
      <c r="B31" s="46"/>
      <c r="C31" s="46"/>
      <c r="D31" s="55"/>
      <c r="E31" s="57">
        <v>0</v>
      </c>
      <c r="F31" s="58">
        <v>0</v>
      </c>
      <c r="G31" s="58">
        <v>29219</v>
      </c>
      <c r="H31" s="59">
        <v>28573</v>
      </c>
    </row>
    <row r="32" spans="1:8" s="3" customFormat="1" ht="11.25" customHeight="1" x14ac:dyDescent="0.2">
      <c r="A32" s="62" t="s">
        <v>17</v>
      </c>
      <c r="B32" s="55"/>
      <c r="C32" s="55"/>
      <c r="D32" s="56"/>
      <c r="E32" s="57">
        <v>261</v>
      </c>
      <c r="F32" s="58">
        <v>266</v>
      </c>
      <c r="G32" s="58">
        <v>14</v>
      </c>
      <c r="H32" s="59">
        <v>384</v>
      </c>
    </row>
    <row r="33" spans="1:8" s="3" customFormat="1" ht="11.25" customHeight="1" x14ac:dyDescent="0.2">
      <c r="A33" s="32"/>
      <c r="B33" s="27"/>
      <c r="C33" s="27"/>
      <c r="D33" s="27"/>
      <c r="E33" s="51"/>
      <c r="F33" s="52"/>
      <c r="G33" s="52"/>
      <c r="H33" s="53"/>
    </row>
    <row r="34" spans="1:8" s="3" customFormat="1" ht="11.25" customHeight="1" x14ac:dyDescent="0.2">
      <c r="A34" s="54" t="s">
        <v>22</v>
      </c>
      <c r="B34" s="55"/>
      <c r="C34" s="55"/>
      <c r="D34" s="56"/>
      <c r="E34" s="57">
        <f>SUM(E35:E39)</f>
        <v>26169905</v>
      </c>
      <c r="F34" s="58">
        <f>SUM(F35:F39)</f>
        <v>29543984</v>
      </c>
      <c r="G34" s="58">
        <f>SUM(G35:G39)</f>
        <v>29129280</v>
      </c>
      <c r="H34" s="59">
        <f>SUM(H35:H39)</f>
        <v>28990624</v>
      </c>
    </row>
    <row r="35" spans="1:8" s="3" customFormat="1" ht="11.25" customHeight="1" x14ac:dyDescent="0.2">
      <c r="A35" s="60" t="s">
        <v>14</v>
      </c>
      <c r="B35" s="46"/>
      <c r="C35" s="46"/>
      <c r="D35" s="56"/>
      <c r="E35" s="57">
        <v>0</v>
      </c>
      <c r="F35" s="58">
        <v>0</v>
      </c>
      <c r="G35" s="58">
        <v>0</v>
      </c>
      <c r="H35" s="59">
        <v>0</v>
      </c>
    </row>
    <row r="36" spans="1:8" s="3" customFormat="1" ht="11.25" customHeight="1" x14ac:dyDescent="0.2">
      <c r="A36" s="60" t="s">
        <v>15</v>
      </c>
      <c r="B36" s="46"/>
      <c r="C36" s="46"/>
      <c r="D36" s="56"/>
      <c r="E36" s="57">
        <v>21433163</v>
      </c>
      <c r="F36" s="58">
        <v>23993837</v>
      </c>
      <c r="G36" s="58">
        <v>23637777</v>
      </c>
      <c r="H36" s="59">
        <v>23171648</v>
      </c>
    </row>
    <row r="37" spans="1:8" s="3" customFormat="1" ht="11.25" customHeight="1" x14ac:dyDescent="0.2">
      <c r="A37" s="60" t="s">
        <v>16</v>
      </c>
      <c r="B37" s="46"/>
      <c r="C37" s="46"/>
      <c r="D37" s="55"/>
      <c r="E37" s="57">
        <v>2764735</v>
      </c>
      <c r="F37" s="58">
        <v>3575308</v>
      </c>
      <c r="G37" s="58">
        <v>3537829</v>
      </c>
      <c r="H37" s="59">
        <v>3862572</v>
      </c>
    </row>
    <row r="38" spans="1:8" s="3" customFormat="1" ht="11.25" customHeight="1" x14ac:dyDescent="0.2">
      <c r="A38" s="62" t="s">
        <v>17</v>
      </c>
      <c r="B38" s="55"/>
      <c r="C38" s="55"/>
      <c r="D38" s="56"/>
      <c r="E38" s="57">
        <v>1972001</v>
      </c>
      <c r="F38" s="58">
        <v>1974833</v>
      </c>
      <c r="G38" s="58">
        <v>1953667</v>
      </c>
      <c r="H38" s="59">
        <v>1956404</v>
      </c>
    </row>
    <row r="39" spans="1:8" s="3" customFormat="1" ht="11.25" customHeight="1" x14ac:dyDescent="0.2">
      <c r="A39" s="62" t="s">
        <v>19</v>
      </c>
      <c r="B39" s="55"/>
      <c r="C39" s="55"/>
      <c r="D39" s="56"/>
      <c r="E39" s="57">
        <v>6</v>
      </c>
      <c r="F39" s="58">
        <v>6</v>
      </c>
      <c r="G39" s="58">
        <v>7</v>
      </c>
      <c r="H39" s="59">
        <v>0</v>
      </c>
    </row>
    <row r="40" spans="1:8" s="3" customFormat="1" ht="11.25" customHeight="1" x14ac:dyDescent="0.2">
      <c r="A40" s="54"/>
      <c r="B40" s="55"/>
      <c r="C40" s="55"/>
      <c r="D40" s="55"/>
      <c r="E40" s="51"/>
      <c r="F40" s="52"/>
      <c r="G40" s="63"/>
      <c r="H40" s="64"/>
    </row>
    <row r="41" spans="1:8" s="3" customFormat="1" ht="11.25" customHeight="1" x14ac:dyDescent="0.25">
      <c r="A41" s="45" t="s">
        <v>23</v>
      </c>
      <c r="B41" s="65"/>
      <c r="C41" s="65"/>
      <c r="D41" s="47"/>
      <c r="E41" s="48">
        <f>SUM(E13,E28)</f>
        <v>946874</v>
      </c>
      <c r="F41" s="49">
        <f>SUM(F13,F28)</f>
        <v>3498374</v>
      </c>
      <c r="G41" s="49">
        <f>SUM(G13,G28)</f>
        <v>3136836</v>
      </c>
      <c r="H41" s="50">
        <f>SUM(H13,H28)</f>
        <v>1918486</v>
      </c>
    </row>
    <row r="42" spans="1:8" s="3" customFormat="1" ht="11.25" customHeight="1" x14ac:dyDescent="0.25">
      <c r="A42" s="66" t="s">
        <v>24</v>
      </c>
      <c r="B42" s="28"/>
      <c r="C42" s="28"/>
      <c r="D42" s="67"/>
      <c r="E42" s="57">
        <v>444000</v>
      </c>
      <c r="F42" s="58">
        <v>2950000</v>
      </c>
      <c r="G42" s="58">
        <v>2500000</v>
      </c>
      <c r="H42" s="59">
        <v>1380000</v>
      </c>
    </row>
    <row r="43" spans="1:8" s="3" customFormat="1" ht="11.25" customHeight="1" x14ac:dyDescent="0.25">
      <c r="A43" s="68"/>
      <c r="B43" s="69"/>
      <c r="C43" s="69"/>
      <c r="D43" s="70"/>
      <c r="E43" s="71"/>
      <c r="F43" s="72"/>
      <c r="G43" s="72"/>
      <c r="H43" s="73"/>
    </row>
    <row r="44" spans="1:8" s="3" customFormat="1" ht="12" customHeight="1" thickBot="1" x14ac:dyDescent="0.3">
      <c r="A44" s="17" t="s">
        <v>25</v>
      </c>
      <c r="B44" s="18"/>
      <c r="C44" s="18"/>
      <c r="D44" s="74"/>
      <c r="E44" s="75">
        <f>SUM(E19,E34)</f>
        <v>45517514</v>
      </c>
      <c r="F44" s="76">
        <f>SUM(F19,F34)</f>
        <v>51361553</v>
      </c>
      <c r="G44" s="76">
        <f>SUM(G19,G34)</f>
        <v>51943456</v>
      </c>
      <c r="H44" s="77">
        <f>SUM(H19,H34)</f>
        <v>53172422</v>
      </c>
    </row>
    <row r="45" spans="1:8" s="3" customFormat="1" ht="11.25" customHeight="1" x14ac:dyDescent="0.25">
      <c r="A45" s="45" t="s">
        <v>26</v>
      </c>
      <c r="B45" s="65"/>
      <c r="C45" s="65"/>
      <c r="D45" s="47"/>
      <c r="E45" s="78"/>
      <c r="F45" s="79"/>
      <c r="G45" s="80"/>
      <c r="H45" s="81"/>
    </row>
    <row r="46" spans="1:8" s="3" customFormat="1" ht="11.25" customHeight="1" x14ac:dyDescent="0.25">
      <c r="A46" s="26" t="s">
        <v>27</v>
      </c>
      <c r="B46" s="28"/>
      <c r="C46" s="65" t="s">
        <v>28</v>
      </c>
      <c r="D46" s="67"/>
      <c r="E46" s="48">
        <f>SUM(E47:E48)</f>
        <v>179244</v>
      </c>
      <c r="F46" s="49">
        <f>SUM(F47:F48)</f>
        <v>212816</v>
      </c>
      <c r="G46" s="49">
        <f>SUM(G47:G48)</f>
        <v>255016</v>
      </c>
      <c r="H46" s="50">
        <f>SUM(H47:H48)</f>
        <v>269497</v>
      </c>
    </row>
    <row r="47" spans="1:8" s="3" customFormat="1" ht="11.25" customHeight="1" x14ac:dyDescent="0.2">
      <c r="A47" s="54" t="s">
        <v>29</v>
      </c>
      <c r="B47" s="55"/>
      <c r="C47" s="55"/>
      <c r="D47" s="56"/>
      <c r="E47" s="51">
        <f>SUM(E14,E29)</f>
        <v>179244</v>
      </c>
      <c r="F47" s="52">
        <f>SUM(F14,F29)</f>
        <v>212816</v>
      </c>
      <c r="G47" s="52">
        <f>SUM(G14,G29)</f>
        <v>255016</v>
      </c>
      <c r="H47" s="53">
        <f>SUM(H14,H29)</f>
        <v>269497</v>
      </c>
    </row>
    <row r="48" spans="1:8" s="3" customFormat="1" ht="11.25" customHeight="1" x14ac:dyDescent="0.2">
      <c r="A48" s="54" t="s">
        <v>30</v>
      </c>
      <c r="B48" s="55"/>
      <c r="C48" s="55"/>
      <c r="D48" s="56"/>
      <c r="E48" s="51">
        <f>SUM(E35,E20)</f>
        <v>0</v>
      </c>
      <c r="F48" s="52">
        <f>SUM(F35,F20)</f>
        <v>0</v>
      </c>
      <c r="G48" s="52">
        <f>SUM(G35,G20)</f>
        <v>0</v>
      </c>
      <c r="H48" s="53">
        <f>SUM(H35,H20)</f>
        <v>0</v>
      </c>
    </row>
    <row r="49" spans="1:8" s="3" customFormat="1" ht="11.25" customHeight="1" x14ac:dyDescent="0.2">
      <c r="A49" s="54" t="s">
        <v>31</v>
      </c>
      <c r="B49" s="55"/>
      <c r="C49" s="55"/>
      <c r="D49" s="56"/>
      <c r="E49" s="51">
        <f>SUM(E14,E20)</f>
        <v>38634</v>
      </c>
      <c r="F49" s="52">
        <f>SUM(F14,F20)</f>
        <v>64206</v>
      </c>
      <c r="G49" s="52">
        <f>SUM(G14,G20)</f>
        <v>180086</v>
      </c>
      <c r="H49" s="53">
        <f>SUM(H14,H20)</f>
        <v>203187</v>
      </c>
    </row>
    <row r="50" spans="1:8" s="3" customFormat="1" ht="11.25" customHeight="1" x14ac:dyDescent="0.2">
      <c r="A50" s="54" t="s">
        <v>32</v>
      </c>
      <c r="B50" s="55"/>
      <c r="C50" s="55"/>
      <c r="D50" s="56"/>
      <c r="E50" s="51">
        <f>SUM(E29,E35)</f>
        <v>140610</v>
      </c>
      <c r="F50" s="52">
        <f>SUM(F29,F35)</f>
        <v>148610</v>
      </c>
      <c r="G50" s="52">
        <f>SUM(G29,G35)</f>
        <v>74930</v>
      </c>
      <c r="H50" s="53">
        <f>SUM(H29,H35)</f>
        <v>66310</v>
      </c>
    </row>
    <row r="51" spans="1:8" s="3" customFormat="1" ht="11.25" customHeight="1" x14ac:dyDescent="0.25">
      <c r="A51" s="26"/>
      <c r="B51" s="28"/>
      <c r="C51" s="28"/>
      <c r="D51" s="67"/>
      <c r="E51" s="71"/>
      <c r="F51" s="72"/>
      <c r="G51" s="72"/>
      <c r="H51" s="73"/>
    </row>
    <row r="52" spans="1:8" s="3" customFormat="1" ht="11.25" customHeight="1" x14ac:dyDescent="0.25">
      <c r="A52" s="45" t="s">
        <v>33</v>
      </c>
      <c r="B52" s="65"/>
      <c r="C52" s="65" t="s">
        <v>34</v>
      </c>
      <c r="D52" s="47"/>
      <c r="E52" s="48">
        <f>SUM(E53:E54)</f>
        <v>39291580</v>
      </c>
      <c r="F52" s="49">
        <f>SUM(F53:F54)</f>
        <v>46806504</v>
      </c>
      <c r="G52" s="49">
        <f>SUM(G53:G54)</f>
        <v>46968899</v>
      </c>
      <c r="H52" s="50">
        <f>SUM(H53:H54)</f>
        <v>46681001</v>
      </c>
    </row>
    <row r="53" spans="1:8" s="3" customFormat="1" ht="11.25" customHeight="1" x14ac:dyDescent="0.25">
      <c r="A53" s="54" t="s">
        <v>35</v>
      </c>
      <c r="B53" s="55"/>
      <c r="C53" s="82"/>
      <c r="D53" s="56"/>
      <c r="E53" s="51">
        <f>SUM(E15,E30)</f>
        <v>444000</v>
      </c>
      <c r="F53" s="52">
        <f>SUM(F15,F30)</f>
        <v>2950000</v>
      </c>
      <c r="G53" s="52">
        <f>SUM(G15,G30)</f>
        <v>2500000</v>
      </c>
      <c r="H53" s="53">
        <f>SUM(H15,H30)</f>
        <v>1380000</v>
      </c>
    </row>
    <row r="54" spans="1:8" s="3" customFormat="1" ht="11.25" customHeight="1" x14ac:dyDescent="0.25">
      <c r="A54" s="54" t="s">
        <v>36</v>
      </c>
      <c r="B54" s="55"/>
      <c r="C54" s="82"/>
      <c r="D54" s="56"/>
      <c r="E54" s="51">
        <f>SUM(E21,E36)</f>
        <v>38847580</v>
      </c>
      <c r="F54" s="52">
        <f>SUM(F21,F36)</f>
        <v>43856504</v>
      </c>
      <c r="G54" s="52">
        <f>SUM(G21,G36)</f>
        <v>44468899</v>
      </c>
      <c r="H54" s="53">
        <f>SUM(H21,H36)</f>
        <v>45301001</v>
      </c>
    </row>
    <row r="55" spans="1:8" s="3" customFormat="1" ht="11.25" customHeight="1" x14ac:dyDescent="0.25">
      <c r="A55" s="54" t="s">
        <v>37</v>
      </c>
      <c r="B55" s="55"/>
      <c r="C55" s="82"/>
      <c r="D55" s="56"/>
      <c r="E55" s="51">
        <f>SUM(E15,E21)</f>
        <v>17664417</v>
      </c>
      <c r="F55" s="52">
        <f>SUM(F15,F21)</f>
        <v>21540928</v>
      </c>
      <c r="G55" s="52">
        <f>SUM(G15,G21)</f>
        <v>22384383</v>
      </c>
      <c r="H55" s="53">
        <f>SUM(H15,H21)</f>
        <v>22909353</v>
      </c>
    </row>
    <row r="56" spans="1:8" s="3" customFormat="1" ht="11.25" customHeight="1" x14ac:dyDescent="0.25">
      <c r="A56" s="54" t="s">
        <v>38</v>
      </c>
      <c r="B56" s="55"/>
      <c r="C56" s="82"/>
      <c r="D56" s="83"/>
      <c r="E56" s="51">
        <f>SUM(E30,E36)</f>
        <v>21627163</v>
      </c>
      <c r="F56" s="52">
        <f>SUM(F30,F36)</f>
        <v>25265576</v>
      </c>
      <c r="G56" s="52">
        <f>SUM(G30,G36)</f>
        <v>24584516</v>
      </c>
      <c r="H56" s="53">
        <f>SUM(H30,H36)</f>
        <v>23771648</v>
      </c>
    </row>
    <row r="57" spans="1:8" s="3" customFormat="1" ht="11.25" customHeight="1" x14ac:dyDescent="0.25">
      <c r="A57" s="84"/>
      <c r="B57" s="85"/>
      <c r="C57" s="28"/>
      <c r="D57" s="67"/>
      <c r="E57" s="71"/>
      <c r="F57" s="72"/>
      <c r="G57" s="72"/>
      <c r="H57" s="73"/>
    </row>
    <row r="58" spans="1:8" s="3" customFormat="1" ht="11.25" customHeight="1" x14ac:dyDescent="0.25">
      <c r="A58" s="26" t="s">
        <v>39</v>
      </c>
      <c r="B58" s="28"/>
      <c r="C58" s="65" t="s">
        <v>40</v>
      </c>
      <c r="D58" s="67"/>
      <c r="E58" s="48">
        <f>SUM(E59:E60)</f>
        <v>6993564</v>
      </c>
      <c r="F58" s="49">
        <f>SUM(F59:F60)</f>
        <v>7840607</v>
      </c>
      <c r="G58" s="49">
        <f>SUM(G59:G60)</f>
        <v>7856377</v>
      </c>
      <c r="H58" s="50">
        <f>SUM(H59:H60)</f>
        <v>8140410</v>
      </c>
    </row>
    <row r="59" spans="1:8" s="3" customFormat="1" ht="11.25" customHeight="1" x14ac:dyDescent="0.2">
      <c r="A59" s="54" t="s">
        <v>41</v>
      </c>
      <c r="B59" s="55"/>
      <c r="C59" s="55"/>
      <c r="D59" s="56"/>
      <c r="E59" s="51">
        <f t="shared" ref="E59:H62" si="0">E65+E71+E77</f>
        <v>323630</v>
      </c>
      <c r="F59" s="52">
        <f t="shared" si="0"/>
        <v>335558</v>
      </c>
      <c r="G59" s="52">
        <f t="shared" si="0"/>
        <v>381820</v>
      </c>
      <c r="H59" s="53">
        <f t="shared" si="0"/>
        <v>268989</v>
      </c>
    </row>
    <row r="60" spans="1:8" s="3" customFormat="1" ht="11.25" customHeight="1" x14ac:dyDescent="0.2">
      <c r="A60" s="54" t="s">
        <v>42</v>
      </c>
      <c r="B60" s="55"/>
      <c r="C60" s="55"/>
      <c r="D60" s="56"/>
      <c r="E60" s="51">
        <f t="shared" si="0"/>
        <v>6669934</v>
      </c>
      <c r="F60" s="52">
        <f t="shared" si="0"/>
        <v>7505049</v>
      </c>
      <c r="G60" s="52">
        <f t="shared" si="0"/>
        <v>7474557</v>
      </c>
      <c r="H60" s="53">
        <f t="shared" si="0"/>
        <v>7871421</v>
      </c>
    </row>
    <row r="61" spans="1:8" s="3" customFormat="1" ht="11.25" customHeight="1" x14ac:dyDescent="0.2">
      <c r="A61" s="54" t="s">
        <v>43</v>
      </c>
      <c r="B61" s="55"/>
      <c r="C61" s="55"/>
      <c r="D61" s="56"/>
      <c r="E61" s="51">
        <f t="shared" si="0"/>
        <v>2256561</v>
      </c>
      <c r="F61" s="52">
        <f t="shared" si="0"/>
        <v>2290194</v>
      </c>
      <c r="G61" s="52">
        <f t="shared" si="0"/>
        <v>2335641</v>
      </c>
      <c r="H61" s="53">
        <f t="shared" si="0"/>
        <v>2292477</v>
      </c>
    </row>
    <row r="62" spans="1:8" s="3" customFormat="1" ht="11.25" customHeight="1" x14ac:dyDescent="0.2">
      <c r="A62" s="54" t="s">
        <v>44</v>
      </c>
      <c r="B62" s="55"/>
      <c r="C62" s="55"/>
      <c r="D62" s="56"/>
      <c r="E62" s="51">
        <f t="shared" si="0"/>
        <v>4737003</v>
      </c>
      <c r="F62" s="52">
        <f t="shared" si="0"/>
        <v>5550413</v>
      </c>
      <c r="G62" s="52">
        <f t="shared" si="0"/>
        <v>5520736</v>
      </c>
      <c r="H62" s="53">
        <f t="shared" si="0"/>
        <v>5847933</v>
      </c>
    </row>
    <row r="63" spans="1:8" s="3" customFormat="1" ht="11.25" customHeight="1" x14ac:dyDescent="0.2">
      <c r="A63" s="84"/>
      <c r="B63" s="85"/>
      <c r="C63" s="85"/>
      <c r="D63" s="70"/>
      <c r="E63" s="71"/>
      <c r="F63" s="72"/>
      <c r="G63" s="72"/>
      <c r="H63" s="73"/>
    </row>
    <row r="64" spans="1:8" s="3" customFormat="1" ht="11.25" customHeight="1" x14ac:dyDescent="0.25">
      <c r="A64" s="45" t="s">
        <v>45</v>
      </c>
      <c r="B64" s="65"/>
      <c r="C64" s="65" t="s">
        <v>46</v>
      </c>
      <c r="D64" s="47"/>
      <c r="E64" s="48">
        <f>SUM(E65:E66)</f>
        <v>4356841</v>
      </c>
      <c r="F64" s="49">
        <f>SUM(F65:F66)</f>
        <v>5163156</v>
      </c>
      <c r="G64" s="49">
        <f>SUM(G65:G66)</f>
        <v>5217565</v>
      </c>
      <c r="H64" s="50">
        <f>SUM(H65:H66)</f>
        <v>5554765</v>
      </c>
    </row>
    <row r="65" spans="1:8" s="3" customFormat="1" ht="11.25" customHeight="1" x14ac:dyDescent="0.25">
      <c r="A65" s="54" t="s">
        <v>47</v>
      </c>
      <c r="B65" s="55"/>
      <c r="C65" s="82"/>
      <c r="D65" s="55"/>
      <c r="E65" s="51">
        <f>SUM(E16,E31)</f>
        <v>149154</v>
      </c>
      <c r="F65" s="52">
        <f>SUM(F16,F31)</f>
        <v>126264</v>
      </c>
      <c r="G65" s="52">
        <f>SUM(G16,G31)</f>
        <v>172745</v>
      </c>
      <c r="H65" s="53">
        <f>SUM(H16,H31)</f>
        <v>108597</v>
      </c>
    </row>
    <row r="66" spans="1:8" s="3" customFormat="1" ht="11.25" customHeight="1" x14ac:dyDescent="0.25">
      <c r="A66" s="54" t="s">
        <v>48</v>
      </c>
      <c r="B66" s="55"/>
      <c r="C66" s="82"/>
      <c r="D66" s="55"/>
      <c r="E66" s="51">
        <f>SUM(E22,E37)</f>
        <v>4207687</v>
      </c>
      <c r="F66" s="52">
        <f>SUM(F22,F37)</f>
        <v>5036892</v>
      </c>
      <c r="G66" s="52">
        <f>SUM(G22,G37)</f>
        <v>5044820</v>
      </c>
      <c r="H66" s="53">
        <f>SUM(H22,H37)</f>
        <v>5446168</v>
      </c>
    </row>
    <row r="67" spans="1:8" s="3" customFormat="1" ht="11.25" customHeight="1" x14ac:dyDescent="0.25">
      <c r="A67" s="54" t="s">
        <v>49</v>
      </c>
      <c r="B67" s="55"/>
      <c r="C67" s="82"/>
      <c r="D67" s="55"/>
      <c r="E67" s="51">
        <f>SUM(E16,E22)</f>
        <v>1592106</v>
      </c>
      <c r="F67" s="52">
        <f>SUM(F16,F22)</f>
        <v>1587848</v>
      </c>
      <c r="G67" s="52">
        <f>SUM(G16,G22)</f>
        <v>1650517</v>
      </c>
      <c r="H67" s="53">
        <f>SUM(H16,H22)</f>
        <v>1663620</v>
      </c>
    </row>
    <row r="68" spans="1:8" s="3" customFormat="1" ht="11.25" customHeight="1" x14ac:dyDescent="0.25">
      <c r="A68" s="54" t="s">
        <v>50</v>
      </c>
      <c r="B68" s="55"/>
      <c r="C68" s="82"/>
      <c r="D68" s="55"/>
      <c r="E68" s="51">
        <f>SUM(E31,E37)</f>
        <v>2764735</v>
      </c>
      <c r="F68" s="52">
        <f>SUM(F31,F37)</f>
        <v>3575308</v>
      </c>
      <c r="G68" s="52">
        <f>SUM(G31,G37)</f>
        <v>3567048</v>
      </c>
      <c r="H68" s="53">
        <f>SUM(H31,H37)</f>
        <v>3891145</v>
      </c>
    </row>
    <row r="69" spans="1:8" s="3" customFormat="1" ht="11.25" customHeight="1" x14ac:dyDescent="0.25">
      <c r="A69" s="68"/>
      <c r="B69" s="69"/>
      <c r="C69" s="69"/>
      <c r="D69" s="70" t="s">
        <v>51</v>
      </c>
      <c r="E69" s="71"/>
      <c r="F69" s="72"/>
      <c r="G69" s="72"/>
      <c r="H69" s="73"/>
    </row>
    <row r="70" spans="1:8" s="3" customFormat="1" ht="11.25" customHeight="1" x14ac:dyDescent="0.25">
      <c r="A70" s="45" t="s">
        <v>52</v>
      </c>
      <c r="B70" s="65"/>
      <c r="C70" s="65"/>
      <c r="D70" s="47"/>
      <c r="E70" s="48">
        <f>SUM(E71:E72)</f>
        <v>2575082</v>
      </c>
      <c r="F70" s="49">
        <f>SUM(F71:F72)</f>
        <v>2592958</v>
      </c>
      <c r="G70" s="49">
        <f>SUM(G71:G72)</f>
        <v>2552386</v>
      </c>
      <c r="H70" s="50">
        <f>SUM(H71:H72)</f>
        <v>2496861</v>
      </c>
    </row>
    <row r="71" spans="1:8" s="3" customFormat="1" ht="11.25" customHeight="1" x14ac:dyDescent="0.25">
      <c r="A71" s="54" t="s">
        <v>53</v>
      </c>
      <c r="B71" s="55"/>
      <c r="C71" s="82"/>
      <c r="D71" s="55"/>
      <c r="E71" s="51">
        <f>SUM(E17,E32)</f>
        <v>174476</v>
      </c>
      <c r="F71" s="52">
        <f>SUM(F17,F32)</f>
        <v>209294</v>
      </c>
      <c r="G71" s="52">
        <f>SUM(G17,G32)</f>
        <v>209075</v>
      </c>
      <c r="H71" s="53">
        <f>SUM(H17,H32)</f>
        <v>160392</v>
      </c>
    </row>
    <row r="72" spans="1:8" s="3" customFormat="1" ht="11.25" customHeight="1" x14ac:dyDescent="0.25">
      <c r="A72" s="54" t="s">
        <v>54</v>
      </c>
      <c r="B72" s="55"/>
      <c r="C72" s="82"/>
      <c r="D72" s="55"/>
      <c r="E72" s="51">
        <f>SUM(E23,E38)</f>
        <v>2400606</v>
      </c>
      <c r="F72" s="52">
        <f>SUM(F23,F38)</f>
        <v>2383664</v>
      </c>
      <c r="G72" s="52">
        <f>SUM(G23,G38)</f>
        <v>2343311</v>
      </c>
      <c r="H72" s="53">
        <f>SUM(H23,H38)</f>
        <v>2336469</v>
      </c>
    </row>
    <row r="73" spans="1:8" s="3" customFormat="1" ht="11.25" customHeight="1" x14ac:dyDescent="0.25">
      <c r="A73" s="54" t="s">
        <v>55</v>
      </c>
      <c r="B73" s="55"/>
      <c r="C73" s="82"/>
      <c r="D73" s="55"/>
      <c r="E73" s="51">
        <f>SUM(E17,E23)</f>
        <v>602820</v>
      </c>
      <c r="F73" s="52">
        <f>SUM(F17,F23)</f>
        <v>617859</v>
      </c>
      <c r="G73" s="52">
        <f>SUM(G17,G23)</f>
        <v>598705</v>
      </c>
      <c r="H73" s="53">
        <f>SUM(H17,H23)</f>
        <v>540073</v>
      </c>
    </row>
    <row r="74" spans="1:8" s="3" customFormat="1" ht="11.25" customHeight="1" x14ac:dyDescent="0.25">
      <c r="A74" s="54" t="s">
        <v>56</v>
      </c>
      <c r="B74" s="55"/>
      <c r="C74" s="82"/>
      <c r="D74" s="55"/>
      <c r="E74" s="51">
        <f>E32+E38</f>
        <v>1972262</v>
      </c>
      <c r="F74" s="52">
        <f>F32+F38</f>
        <v>1975099</v>
      </c>
      <c r="G74" s="52">
        <f>G32+G38</f>
        <v>1953681</v>
      </c>
      <c r="H74" s="53">
        <f>H32+H38</f>
        <v>1956788</v>
      </c>
    </row>
    <row r="75" spans="1:8" s="3" customFormat="1" ht="11.25" customHeight="1" x14ac:dyDescent="0.25">
      <c r="A75" s="32"/>
      <c r="B75" s="27"/>
      <c r="C75" s="28"/>
      <c r="D75" s="27"/>
      <c r="E75" s="36"/>
      <c r="F75" s="37"/>
      <c r="G75" s="37"/>
      <c r="H75" s="38"/>
    </row>
    <row r="76" spans="1:8" s="3" customFormat="1" ht="11.25" customHeight="1" x14ac:dyDescent="0.25">
      <c r="A76" s="45" t="s">
        <v>57</v>
      </c>
      <c r="B76" s="65"/>
      <c r="C76" s="65"/>
      <c r="D76" s="47"/>
      <c r="E76" s="48">
        <f>SUM(E77:E78)</f>
        <v>61641</v>
      </c>
      <c r="F76" s="49">
        <f>SUM(F77:F78)</f>
        <v>84493</v>
      </c>
      <c r="G76" s="49">
        <f>SUM(G77:G78)</f>
        <v>86426</v>
      </c>
      <c r="H76" s="50">
        <f>SUM(H77:H78)</f>
        <v>88784</v>
      </c>
    </row>
    <row r="77" spans="1:8" s="3" customFormat="1" ht="11.25" customHeight="1" x14ac:dyDescent="0.25">
      <c r="A77" s="54" t="s">
        <v>58</v>
      </c>
      <c r="B77" s="55"/>
      <c r="C77" s="82"/>
      <c r="D77" s="55"/>
      <c r="E77" s="51"/>
      <c r="F77" s="52"/>
      <c r="G77" s="52"/>
      <c r="H77" s="53"/>
    </row>
    <row r="78" spans="1:8" s="3" customFormat="1" ht="11.25" customHeight="1" x14ac:dyDescent="0.25">
      <c r="A78" s="54" t="s">
        <v>59</v>
      </c>
      <c r="B78" s="55"/>
      <c r="C78" s="82"/>
      <c r="D78" s="55"/>
      <c r="E78" s="51">
        <f>E24+E39</f>
        <v>61641</v>
      </c>
      <c r="F78" s="52">
        <f>F24+F39</f>
        <v>84493</v>
      </c>
      <c r="G78" s="52">
        <f>G24+G39</f>
        <v>86426</v>
      </c>
      <c r="H78" s="53">
        <f>H24+H39</f>
        <v>88784</v>
      </c>
    </row>
    <row r="79" spans="1:8" s="3" customFormat="1" ht="11.25" customHeight="1" x14ac:dyDescent="0.25">
      <c r="A79" s="54" t="s">
        <v>60</v>
      </c>
      <c r="B79" s="55"/>
      <c r="C79" s="82"/>
      <c r="D79" s="55"/>
      <c r="E79" s="51">
        <f>E24</f>
        <v>61635</v>
      </c>
      <c r="F79" s="52">
        <f>F24</f>
        <v>84487</v>
      </c>
      <c r="G79" s="52">
        <f>G24</f>
        <v>86419</v>
      </c>
      <c r="H79" s="53">
        <f>H24</f>
        <v>88784</v>
      </c>
    </row>
    <row r="80" spans="1:8" s="3" customFormat="1" ht="11.25" customHeight="1" x14ac:dyDescent="0.25">
      <c r="A80" s="54" t="s">
        <v>61</v>
      </c>
      <c r="B80" s="55"/>
      <c r="C80" s="82"/>
      <c r="D80" s="55"/>
      <c r="E80" s="51">
        <f>E39</f>
        <v>6</v>
      </c>
      <c r="F80" s="52">
        <f>F39</f>
        <v>6</v>
      </c>
      <c r="G80" s="52">
        <f>G39</f>
        <v>7</v>
      </c>
      <c r="H80" s="53">
        <f>H39</f>
        <v>0</v>
      </c>
    </row>
    <row r="81" spans="1:8" s="3" customFormat="1" ht="12" customHeight="1" thickBot="1" x14ac:dyDescent="0.25">
      <c r="A81" s="86"/>
      <c r="B81" s="87"/>
      <c r="C81" s="87"/>
      <c r="D81" s="87"/>
      <c r="E81" s="88"/>
      <c r="F81" s="89"/>
      <c r="G81" s="89"/>
      <c r="H81" s="90"/>
    </row>
    <row r="82" spans="1:8" s="3" customFormat="1" ht="11.25" customHeight="1" x14ac:dyDescent="0.25">
      <c r="A82" s="91" t="s">
        <v>62</v>
      </c>
      <c r="B82" s="92"/>
      <c r="C82" s="92"/>
      <c r="D82" s="93"/>
      <c r="E82" s="94">
        <f>SUM(E85,E83)</f>
        <v>46464388</v>
      </c>
      <c r="F82" s="95">
        <f>SUM(F85,F83)</f>
        <v>54859927</v>
      </c>
      <c r="G82" s="95">
        <f>SUM(G85,G83)</f>
        <v>55080292</v>
      </c>
      <c r="H82" s="96">
        <f>SUM(H85,H83)</f>
        <v>55090908</v>
      </c>
    </row>
    <row r="83" spans="1:8" s="3" customFormat="1" ht="11.25" customHeight="1" x14ac:dyDescent="0.25">
      <c r="A83" s="97" t="s">
        <v>63</v>
      </c>
      <c r="B83" s="98"/>
      <c r="C83" s="98"/>
      <c r="D83" s="99"/>
      <c r="E83" s="94">
        <v>44585873</v>
      </c>
      <c r="F83" s="95">
        <v>52979767</v>
      </c>
      <c r="G83" s="95">
        <v>53202704</v>
      </c>
      <c r="H83" s="96">
        <v>53213583</v>
      </c>
    </row>
    <row r="84" spans="1:8" s="3" customFormat="1" ht="11.25" customHeight="1" x14ac:dyDescent="0.25">
      <c r="A84" s="97" t="s">
        <v>64</v>
      </c>
      <c r="B84" s="98"/>
      <c r="C84" s="98"/>
      <c r="D84" s="98"/>
      <c r="E84" s="100" t="s">
        <v>9</v>
      </c>
      <c r="F84" s="101" t="s">
        <v>9</v>
      </c>
      <c r="G84" s="101" t="s">
        <v>9</v>
      </c>
      <c r="H84" s="102" t="s">
        <v>9</v>
      </c>
    </row>
    <row r="85" spans="1:8" s="3" customFormat="1" ht="11.25" customHeight="1" x14ac:dyDescent="0.25">
      <c r="A85" s="97" t="s">
        <v>65</v>
      </c>
      <c r="B85" s="98"/>
      <c r="C85" s="98"/>
      <c r="D85" s="98"/>
      <c r="E85" s="103">
        <f>SUM(E86:E92)</f>
        <v>1878515</v>
      </c>
      <c r="F85" s="104">
        <f>SUM(F86:F92)</f>
        <v>1880160</v>
      </c>
      <c r="G85" s="104">
        <f>SUM(G86:G92)</f>
        <v>1877588</v>
      </c>
      <c r="H85" s="105">
        <f>SUM(H86:H92)</f>
        <v>1877325</v>
      </c>
    </row>
    <row r="86" spans="1:8" s="3" customFormat="1" ht="11.25" customHeight="1" x14ac:dyDescent="0.2">
      <c r="A86" s="106" t="s">
        <v>66</v>
      </c>
      <c r="B86" s="107"/>
      <c r="C86" s="107"/>
      <c r="D86" s="108"/>
      <c r="E86" s="100" t="s">
        <v>9</v>
      </c>
      <c r="F86" s="109" t="s">
        <v>9</v>
      </c>
      <c r="G86" s="109" t="s">
        <v>9</v>
      </c>
      <c r="H86" s="102" t="s">
        <v>9</v>
      </c>
    </row>
    <row r="87" spans="1:8" s="3" customFormat="1" ht="11.25" customHeight="1" x14ac:dyDescent="0.2">
      <c r="A87" s="110" t="s">
        <v>67</v>
      </c>
      <c r="B87" s="108"/>
      <c r="C87" s="108"/>
      <c r="D87" s="111"/>
      <c r="E87" s="112">
        <v>1160685</v>
      </c>
      <c r="F87" s="113">
        <v>1162641</v>
      </c>
      <c r="G87" s="113">
        <v>1162987</v>
      </c>
      <c r="H87" s="114">
        <v>1163115</v>
      </c>
    </row>
    <row r="88" spans="1:8" s="3" customFormat="1" ht="11.25" customHeight="1" x14ac:dyDescent="0.2">
      <c r="A88" s="110" t="s">
        <v>68</v>
      </c>
      <c r="B88" s="108"/>
      <c r="C88" s="108"/>
      <c r="D88" s="111"/>
      <c r="E88" s="112">
        <v>21337</v>
      </c>
      <c r="F88" s="115">
        <v>21026</v>
      </c>
      <c r="G88" s="115">
        <v>18108</v>
      </c>
      <c r="H88" s="116">
        <v>17717</v>
      </c>
    </row>
    <row r="89" spans="1:8" s="3" customFormat="1" ht="11.25" customHeight="1" x14ac:dyDescent="0.2">
      <c r="A89" s="110" t="s">
        <v>69</v>
      </c>
      <c r="B89" s="117"/>
      <c r="C89" s="117"/>
      <c r="D89" s="118"/>
      <c r="E89" s="119">
        <v>288526</v>
      </c>
      <c r="F89" s="115">
        <v>288526</v>
      </c>
      <c r="G89" s="115">
        <v>288526</v>
      </c>
      <c r="H89" s="116">
        <v>288526</v>
      </c>
    </row>
    <row r="90" spans="1:8" s="3" customFormat="1" ht="11.25" customHeight="1" x14ac:dyDescent="0.2">
      <c r="A90" s="110" t="s">
        <v>70</v>
      </c>
      <c r="B90" s="117"/>
      <c r="C90" s="117"/>
      <c r="D90" s="120"/>
      <c r="E90" s="121">
        <v>0</v>
      </c>
      <c r="F90" s="115">
        <v>0</v>
      </c>
      <c r="G90" s="115">
        <v>0</v>
      </c>
      <c r="H90" s="116">
        <v>0</v>
      </c>
    </row>
    <row r="91" spans="1:8" s="3" customFormat="1" ht="11.25" customHeight="1" x14ac:dyDescent="0.2">
      <c r="A91" s="110" t="s">
        <v>71</v>
      </c>
      <c r="B91" s="117"/>
      <c r="C91" s="117"/>
      <c r="D91" s="117"/>
      <c r="E91" s="121">
        <v>407967</v>
      </c>
      <c r="F91" s="115">
        <v>407967</v>
      </c>
      <c r="G91" s="115">
        <v>407967</v>
      </c>
      <c r="H91" s="116">
        <v>407967</v>
      </c>
    </row>
    <row r="92" spans="1:8" s="3" customFormat="1" ht="11.25" customHeight="1" x14ac:dyDescent="0.2">
      <c r="A92" s="122" t="s">
        <v>72</v>
      </c>
      <c r="B92" s="123"/>
      <c r="C92" s="123"/>
      <c r="D92" s="124"/>
      <c r="E92" s="125">
        <v>0</v>
      </c>
      <c r="F92" s="115">
        <v>0</v>
      </c>
      <c r="G92" s="115">
        <v>0</v>
      </c>
      <c r="H92" s="116">
        <v>0</v>
      </c>
    </row>
    <row r="93" spans="1:8" s="3" customFormat="1" ht="12" customHeight="1" thickBot="1" x14ac:dyDescent="0.25">
      <c r="A93" s="126"/>
      <c r="B93" s="127"/>
      <c r="C93" s="127"/>
      <c r="D93" s="128"/>
      <c r="E93" s="129"/>
      <c r="F93" s="130"/>
      <c r="G93" s="130"/>
      <c r="H93" s="131"/>
    </row>
    <row r="94" spans="1:8" ht="15" customHeight="1" x14ac:dyDescent="0.35">
      <c r="A94" s="132" t="s">
        <v>73</v>
      </c>
      <c r="B94" s="6"/>
    </row>
    <row r="95" spans="1:8" ht="15" customHeight="1" x14ac:dyDescent="0.35">
      <c r="A95" s="133" t="s">
        <v>74</v>
      </c>
      <c r="B95" s="6"/>
      <c r="E95" s="134"/>
    </row>
    <row r="98" spans="1:8" ht="15" customHeight="1" x14ac:dyDescent="0.35">
      <c r="A98" s="135" t="s">
        <v>75</v>
      </c>
      <c r="B98" s="135"/>
      <c r="C98" s="135"/>
      <c r="D98" s="135"/>
      <c r="E98" s="136">
        <f>E7-E82</f>
        <v>0</v>
      </c>
      <c r="F98" s="136">
        <f>F7-F82</f>
        <v>0</v>
      </c>
      <c r="G98" s="136">
        <f>G7-G82</f>
        <v>0</v>
      </c>
      <c r="H98" s="136">
        <f>H7-H82</f>
        <v>0</v>
      </c>
    </row>
    <row r="99" spans="1:8" ht="15" customHeight="1" x14ac:dyDescent="0.35">
      <c r="E99" s="137"/>
      <c r="F99" s="137"/>
      <c r="G99" s="137"/>
      <c r="H99" s="137"/>
    </row>
  </sheetData>
  <mergeCells count="1">
    <mergeCell ref="A2:H2"/>
  </mergeCells>
  <pageMargins left="0.7" right="0.7" top="0.75" bottom="0.75" header="0.3" footer="0.3"/>
  <headerFooter>
    <oddFooter>&amp;L_x000D_&amp;1#&amp;"Calibri"&amp;10&amp;K000000 Interné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51"/>
  </sheetPr>
  <dimension ref="A1:J99"/>
  <sheetViews>
    <sheetView zoomScale="90" workbookViewId="0">
      <selection activeCell="H8" sqref="H8"/>
    </sheetView>
  </sheetViews>
  <sheetFormatPr defaultRowHeight="15" customHeight="1" x14ac:dyDescent="0.35"/>
  <cols>
    <col min="1" max="3" width="9.1796875" style="1"/>
    <col min="4" max="4" width="21.7265625" style="1" customWidth="1"/>
    <col min="5" max="8" width="10.1796875" customWidth="1"/>
    <col min="260" max="260" width="10.7265625" customWidth="1"/>
    <col min="261" max="264" width="10.1796875" customWidth="1"/>
    <col min="516" max="516" width="10.7265625" customWidth="1"/>
    <col min="517" max="520" width="10.1796875" customWidth="1"/>
    <col min="772" max="772" width="10.7265625" customWidth="1"/>
    <col min="773" max="776" width="10.1796875" customWidth="1"/>
    <col min="1028" max="1028" width="10.7265625" customWidth="1"/>
    <col min="1029" max="1032" width="10.1796875" customWidth="1"/>
    <col min="1284" max="1284" width="10.7265625" customWidth="1"/>
    <col min="1285" max="1288" width="10.1796875" customWidth="1"/>
    <col min="1540" max="1540" width="10.7265625" customWidth="1"/>
    <col min="1541" max="1544" width="10.1796875" customWidth="1"/>
    <col min="1796" max="1796" width="10.7265625" customWidth="1"/>
    <col min="1797" max="1800" width="10.1796875" customWidth="1"/>
    <col min="2052" max="2052" width="10.7265625" customWidth="1"/>
    <col min="2053" max="2056" width="10.1796875" customWidth="1"/>
    <col min="2308" max="2308" width="10.7265625" customWidth="1"/>
    <col min="2309" max="2312" width="10.1796875" customWidth="1"/>
    <col min="2564" max="2564" width="10.7265625" customWidth="1"/>
    <col min="2565" max="2568" width="10.1796875" customWidth="1"/>
    <col min="2820" max="2820" width="10.7265625" customWidth="1"/>
    <col min="2821" max="2824" width="10.1796875" customWidth="1"/>
    <col min="3076" max="3076" width="10.7265625" customWidth="1"/>
    <col min="3077" max="3080" width="10.1796875" customWidth="1"/>
    <col min="3332" max="3332" width="10.7265625" customWidth="1"/>
    <col min="3333" max="3336" width="10.1796875" customWidth="1"/>
    <col min="3588" max="3588" width="10.7265625" customWidth="1"/>
    <col min="3589" max="3592" width="10.1796875" customWidth="1"/>
    <col min="3844" max="3844" width="10.7265625" customWidth="1"/>
    <col min="3845" max="3848" width="10.1796875" customWidth="1"/>
    <col min="4100" max="4100" width="10.7265625" customWidth="1"/>
    <col min="4101" max="4104" width="10.1796875" customWidth="1"/>
    <col min="4356" max="4356" width="10.7265625" customWidth="1"/>
    <col min="4357" max="4360" width="10.1796875" customWidth="1"/>
    <col min="4612" max="4612" width="10.7265625" customWidth="1"/>
    <col min="4613" max="4616" width="10.1796875" customWidth="1"/>
    <col min="4868" max="4868" width="10.7265625" customWidth="1"/>
    <col min="4869" max="4872" width="10.1796875" customWidth="1"/>
    <col min="5124" max="5124" width="10.7265625" customWidth="1"/>
    <col min="5125" max="5128" width="10.1796875" customWidth="1"/>
    <col min="5380" max="5380" width="10.7265625" customWidth="1"/>
    <col min="5381" max="5384" width="10.1796875" customWidth="1"/>
    <col min="5636" max="5636" width="10.7265625" customWidth="1"/>
    <col min="5637" max="5640" width="10.1796875" customWidth="1"/>
    <col min="5892" max="5892" width="10.7265625" customWidth="1"/>
    <col min="5893" max="5896" width="10.1796875" customWidth="1"/>
    <col min="6148" max="6148" width="10.7265625" customWidth="1"/>
    <col min="6149" max="6152" width="10.1796875" customWidth="1"/>
    <col min="6404" max="6404" width="10.7265625" customWidth="1"/>
    <col min="6405" max="6408" width="10.1796875" customWidth="1"/>
    <col min="6660" max="6660" width="10.7265625" customWidth="1"/>
    <col min="6661" max="6664" width="10.1796875" customWidth="1"/>
    <col min="6916" max="6916" width="10.7265625" customWidth="1"/>
    <col min="6917" max="6920" width="10.1796875" customWidth="1"/>
    <col min="7172" max="7172" width="10.7265625" customWidth="1"/>
    <col min="7173" max="7176" width="10.1796875" customWidth="1"/>
    <col min="7428" max="7428" width="10.7265625" customWidth="1"/>
    <col min="7429" max="7432" width="10.1796875" customWidth="1"/>
    <col min="7684" max="7684" width="10.7265625" customWidth="1"/>
    <col min="7685" max="7688" width="10.1796875" customWidth="1"/>
    <col min="7940" max="7940" width="10.7265625" customWidth="1"/>
    <col min="7941" max="7944" width="10.1796875" customWidth="1"/>
    <col min="8196" max="8196" width="10.7265625" customWidth="1"/>
    <col min="8197" max="8200" width="10.1796875" customWidth="1"/>
    <col min="8452" max="8452" width="10.7265625" customWidth="1"/>
    <col min="8453" max="8456" width="10.1796875" customWidth="1"/>
    <col min="8708" max="8708" width="10.7265625" customWidth="1"/>
    <col min="8709" max="8712" width="10.1796875" customWidth="1"/>
    <col min="8964" max="8964" width="10.7265625" customWidth="1"/>
    <col min="8965" max="8968" width="10.1796875" customWidth="1"/>
    <col min="9220" max="9220" width="10.7265625" customWidth="1"/>
    <col min="9221" max="9224" width="10.1796875" customWidth="1"/>
    <col min="9476" max="9476" width="10.7265625" customWidth="1"/>
    <col min="9477" max="9480" width="10.1796875" customWidth="1"/>
    <col min="9732" max="9732" width="10.7265625" customWidth="1"/>
    <col min="9733" max="9736" width="10.1796875" customWidth="1"/>
    <col min="9988" max="9988" width="10.7265625" customWidth="1"/>
    <col min="9989" max="9992" width="10.1796875" customWidth="1"/>
    <col min="10244" max="10244" width="10.7265625" customWidth="1"/>
    <col min="10245" max="10248" width="10.1796875" customWidth="1"/>
    <col min="10500" max="10500" width="10.7265625" customWidth="1"/>
    <col min="10501" max="10504" width="10.1796875" customWidth="1"/>
    <col min="10756" max="10756" width="10.7265625" customWidth="1"/>
    <col min="10757" max="10760" width="10.1796875" customWidth="1"/>
    <col min="11012" max="11012" width="10.7265625" customWidth="1"/>
    <col min="11013" max="11016" width="10.1796875" customWidth="1"/>
    <col min="11268" max="11268" width="10.7265625" customWidth="1"/>
    <col min="11269" max="11272" width="10.1796875" customWidth="1"/>
    <col min="11524" max="11524" width="10.7265625" customWidth="1"/>
    <col min="11525" max="11528" width="10.1796875" customWidth="1"/>
    <col min="11780" max="11780" width="10.7265625" customWidth="1"/>
    <col min="11781" max="11784" width="10.1796875" customWidth="1"/>
    <col min="12036" max="12036" width="10.7265625" customWidth="1"/>
    <col min="12037" max="12040" width="10.1796875" customWidth="1"/>
    <col min="12292" max="12292" width="10.7265625" customWidth="1"/>
    <col min="12293" max="12296" width="10.1796875" customWidth="1"/>
    <col min="12548" max="12548" width="10.7265625" customWidth="1"/>
    <col min="12549" max="12552" width="10.1796875" customWidth="1"/>
    <col min="12804" max="12804" width="10.7265625" customWidth="1"/>
    <col min="12805" max="12808" width="10.1796875" customWidth="1"/>
    <col min="13060" max="13060" width="10.7265625" customWidth="1"/>
    <col min="13061" max="13064" width="10.1796875" customWidth="1"/>
    <col min="13316" max="13316" width="10.7265625" customWidth="1"/>
    <col min="13317" max="13320" width="10.1796875" customWidth="1"/>
    <col min="13572" max="13572" width="10.7265625" customWidth="1"/>
    <col min="13573" max="13576" width="10.1796875" customWidth="1"/>
    <col min="13828" max="13828" width="10.7265625" customWidth="1"/>
    <col min="13829" max="13832" width="10.1796875" customWidth="1"/>
    <col min="14084" max="14084" width="10.7265625" customWidth="1"/>
    <col min="14085" max="14088" width="10.1796875" customWidth="1"/>
    <col min="14340" max="14340" width="10.7265625" customWidth="1"/>
    <col min="14341" max="14344" width="10.1796875" customWidth="1"/>
    <col min="14596" max="14596" width="10.7265625" customWidth="1"/>
    <col min="14597" max="14600" width="10.1796875" customWidth="1"/>
    <col min="14852" max="14852" width="10.7265625" customWidth="1"/>
    <col min="14853" max="14856" width="10.1796875" customWidth="1"/>
    <col min="15108" max="15108" width="10.7265625" customWidth="1"/>
    <col min="15109" max="15112" width="10.1796875" customWidth="1"/>
    <col min="15364" max="15364" width="10.7265625" customWidth="1"/>
    <col min="15365" max="15368" width="10.1796875" customWidth="1"/>
    <col min="15620" max="15620" width="10.7265625" customWidth="1"/>
    <col min="15621" max="15624" width="10.1796875" customWidth="1"/>
    <col min="15876" max="15876" width="10.7265625" customWidth="1"/>
    <col min="15877" max="15880" width="10.1796875" customWidth="1"/>
    <col min="16132" max="16132" width="10.7265625" customWidth="1"/>
    <col min="16133" max="16136" width="10.1796875" customWidth="1"/>
  </cols>
  <sheetData>
    <row r="1" spans="1:10" s="3" customFormat="1" ht="11.25" customHeight="1" x14ac:dyDescent="0.2">
      <c r="A1" s="2"/>
      <c r="B1" s="2"/>
      <c r="C1" s="2"/>
      <c r="D1" s="2"/>
    </row>
    <row r="2" spans="1:10" s="5" customFormat="1" ht="15" customHeight="1" x14ac:dyDescent="0.3">
      <c r="A2" s="167" t="s">
        <v>0</v>
      </c>
      <c r="B2" s="167"/>
      <c r="C2" s="167"/>
      <c r="D2" s="167"/>
      <c r="E2" s="167"/>
      <c r="F2" s="167"/>
      <c r="G2" s="167"/>
      <c r="H2" s="167"/>
      <c r="I2" s="4"/>
      <c r="J2" s="4"/>
    </row>
    <row r="3" spans="1:10" s="3" customFormat="1" ht="12" customHeight="1" thickBot="1" x14ac:dyDescent="0.25">
      <c r="A3" s="7"/>
      <c r="B3" s="8"/>
      <c r="C3" s="9"/>
      <c r="D3" s="9"/>
      <c r="H3" s="10" t="s">
        <v>1</v>
      </c>
    </row>
    <row r="4" spans="1:10" s="3" customFormat="1" ht="11.25" customHeight="1" x14ac:dyDescent="0.25">
      <c r="A4" s="11"/>
      <c r="B4" s="12"/>
      <c r="C4" s="12"/>
      <c r="D4" s="12"/>
      <c r="E4" s="13" t="s">
        <v>2</v>
      </c>
      <c r="F4" s="14" t="s">
        <v>3</v>
      </c>
      <c r="G4" s="14" t="s">
        <v>4</v>
      </c>
      <c r="H4" s="15" t="s">
        <v>5</v>
      </c>
      <c r="J4" s="16"/>
    </row>
    <row r="5" spans="1:10" s="3" customFormat="1" ht="12" customHeight="1" thickBot="1" x14ac:dyDescent="0.3">
      <c r="A5" s="17" t="s">
        <v>6</v>
      </c>
      <c r="B5" s="18"/>
      <c r="C5" s="18"/>
      <c r="D5" s="18"/>
      <c r="E5" s="19">
        <v>2019</v>
      </c>
      <c r="F5" s="20">
        <v>2019</v>
      </c>
      <c r="G5" s="20">
        <v>2019</v>
      </c>
      <c r="H5" s="21">
        <v>2019</v>
      </c>
    </row>
    <row r="6" spans="1:10" s="3" customFormat="1" ht="11.25" customHeight="1" x14ac:dyDescent="0.2">
      <c r="A6" s="11"/>
      <c r="B6" s="12"/>
      <c r="C6" s="12"/>
      <c r="D6" s="12"/>
      <c r="E6" s="22"/>
      <c r="F6" s="23"/>
      <c r="G6" s="24"/>
      <c r="H6" s="25"/>
    </row>
    <row r="7" spans="1:10" s="3" customFormat="1" ht="11.25" customHeight="1" x14ac:dyDescent="0.25">
      <c r="A7" s="26" t="s">
        <v>7</v>
      </c>
      <c r="B7" s="27"/>
      <c r="C7" s="27"/>
      <c r="D7" s="28"/>
      <c r="E7" s="29">
        <f>SUM(E11,E26)</f>
        <v>45075913</v>
      </c>
      <c r="F7" s="30">
        <f>SUM(F11,F26)</f>
        <v>45044620</v>
      </c>
      <c r="G7" s="30">
        <f>SUM(G11,G26)</f>
        <v>45249401</v>
      </c>
      <c r="H7" s="31">
        <f>SUM(H11,H26)</f>
        <v>45391938</v>
      </c>
    </row>
    <row r="8" spans="1:10" s="3" customFormat="1" ht="11.25" customHeight="1" x14ac:dyDescent="0.2">
      <c r="A8" s="32" t="s">
        <v>8</v>
      </c>
      <c r="B8" s="27"/>
      <c r="C8" s="27"/>
      <c r="D8" s="27"/>
      <c r="E8" s="33" t="s">
        <v>9</v>
      </c>
      <c r="F8" s="34" t="s">
        <v>9</v>
      </c>
      <c r="G8" s="34" t="s">
        <v>9</v>
      </c>
      <c r="H8" s="35">
        <f>H7/94547483*100</f>
        <v>48.009673615531362</v>
      </c>
    </row>
    <row r="9" spans="1:10" s="3" customFormat="1" ht="12" customHeight="1" thickBot="1" x14ac:dyDescent="0.25">
      <c r="A9" s="32" t="s">
        <v>10</v>
      </c>
      <c r="B9" s="27"/>
      <c r="C9" s="27"/>
      <c r="D9" s="27"/>
      <c r="E9" s="36"/>
      <c r="F9" s="37"/>
      <c r="G9" s="37"/>
      <c r="H9" s="38"/>
    </row>
    <row r="10" spans="1:10" s="3" customFormat="1" ht="11.25" customHeight="1" x14ac:dyDescent="0.25">
      <c r="A10" s="39" t="s">
        <v>11</v>
      </c>
      <c r="B10" s="40"/>
      <c r="C10" s="40"/>
      <c r="D10" s="40"/>
      <c r="E10" s="41"/>
      <c r="F10" s="42"/>
      <c r="G10" s="43"/>
      <c r="H10" s="44"/>
    </row>
    <row r="11" spans="1:10" s="3" customFormat="1" ht="11.25" customHeight="1" x14ac:dyDescent="0.25">
      <c r="A11" s="45" t="s">
        <v>12</v>
      </c>
      <c r="B11" s="46"/>
      <c r="C11" s="46"/>
      <c r="D11" s="47"/>
      <c r="E11" s="48">
        <f>SUM(E13,E19)</f>
        <v>19216990</v>
      </c>
      <c r="F11" s="49">
        <f>SUM(F13,F19)</f>
        <v>18552570</v>
      </c>
      <c r="G11" s="49">
        <f>SUM(G13,G19)</f>
        <v>19014584</v>
      </c>
      <c r="H11" s="50">
        <f>SUM(H13,H19)</f>
        <v>19358102</v>
      </c>
    </row>
    <row r="12" spans="1:10" s="3" customFormat="1" ht="11.25" customHeight="1" x14ac:dyDescent="0.2">
      <c r="A12" s="32"/>
      <c r="B12" s="27"/>
      <c r="C12" s="27"/>
      <c r="D12" s="27"/>
      <c r="E12" s="51"/>
      <c r="F12" s="52"/>
      <c r="G12" s="52"/>
      <c r="H12" s="53"/>
    </row>
    <row r="13" spans="1:10" s="3" customFormat="1" ht="11.25" customHeight="1" x14ac:dyDescent="0.2">
      <c r="A13" s="54" t="s">
        <v>13</v>
      </c>
      <c r="B13" s="55"/>
      <c r="C13" s="55"/>
      <c r="D13" s="56"/>
      <c r="E13" s="57">
        <f>SUM(E14:E17)</f>
        <v>691746</v>
      </c>
      <c r="F13" s="58">
        <f>SUM(F14:F17)</f>
        <v>300244</v>
      </c>
      <c r="G13" s="58">
        <f>SUM(G14:G17)</f>
        <v>262768</v>
      </c>
      <c r="H13" s="59">
        <f>SUM(H14:H17)</f>
        <v>298927</v>
      </c>
    </row>
    <row r="14" spans="1:10" s="3" customFormat="1" ht="11.25" customHeight="1" x14ac:dyDescent="0.2">
      <c r="A14" s="60" t="s">
        <v>14</v>
      </c>
      <c r="B14" s="46"/>
      <c r="C14" s="46"/>
      <c r="D14" s="55"/>
      <c r="E14" s="57">
        <v>40503</v>
      </c>
      <c r="F14" s="58">
        <v>42682</v>
      </c>
      <c r="G14" s="58">
        <v>41377</v>
      </c>
      <c r="H14" s="59">
        <v>40820</v>
      </c>
    </row>
    <row r="15" spans="1:10" s="3" customFormat="1" ht="11.25" customHeight="1" x14ac:dyDescent="0.2">
      <c r="A15" s="60" t="s">
        <v>15</v>
      </c>
      <c r="B15" s="61"/>
      <c r="C15" s="46"/>
      <c r="D15" s="55"/>
      <c r="E15" s="57">
        <v>303000</v>
      </c>
      <c r="F15" s="58">
        <v>171</v>
      </c>
      <c r="G15" s="58">
        <v>144</v>
      </c>
      <c r="H15" s="59">
        <v>0</v>
      </c>
    </row>
    <row r="16" spans="1:10" s="3" customFormat="1" ht="11.25" customHeight="1" x14ac:dyDescent="0.2">
      <c r="A16" s="60" t="s">
        <v>16</v>
      </c>
      <c r="B16" s="46"/>
      <c r="C16" s="46"/>
      <c r="D16" s="55"/>
      <c r="E16" s="57">
        <v>204468</v>
      </c>
      <c r="F16" s="58">
        <v>100253</v>
      </c>
      <c r="G16" s="58">
        <v>64402</v>
      </c>
      <c r="H16" s="59">
        <v>90797</v>
      </c>
    </row>
    <row r="17" spans="1:8" s="3" customFormat="1" ht="11.25" customHeight="1" x14ac:dyDescent="0.2">
      <c r="A17" s="62" t="s">
        <v>17</v>
      </c>
      <c r="B17" s="55"/>
      <c r="C17" s="55"/>
      <c r="D17" s="56"/>
      <c r="E17" s="51">
        <v>143775</v>
      </c>
      <c r="F17" s="52">
        <v>157138</v>
      </c>
      <c r="G17" s="52">
        <v>156845</v>
      </c>
      <c r="H17" s="53">
        <v>167310</v>
      </c>
    </row>
    <row r="18" spans="1:8" s="3" customFormat="1" ht="11.25" customHeight="1" x14ac:dyDescent="0.2">
      <c r="A18" s="32"/>
      <c r="B18" s="27"/>
      <c r="C18" s="27"/>
      <c r="D18" s="27"/>
      <c r="E18" s="51"/>
      <c r="F18" s="52"/>
      <c r="G18" s="52"/>
      <c r="H18" s="53"/>
    </row>
    <row r="19" spans="1:8" s="3" customFormat="1" ht="11.25" customHeight="1" x14ac:dyDescent="0.2">
      <c r="A19" s="54" t="s">
        <v>18</v>
      </c>
      <c r="B19" s="55"/>
      <c r="C19" s="55"/>
      <c r="D19" s="56"/>
      <c r="E19" s="57">
        <f>SUM(E20:E24)</f>
        <v>18525244</v>
      </c>
      <c r="F19" s="58">
        <f>SUM(F20:F24)</f>
        <v>18252326</v>
      </c>
      <c r="G19" s="58">
        <f>SUM(G20:G24)</f>
        <v>18751816</v>
      </c>
      <c r="H19" s="59">
        <f>SUM(H20:H24)</f>
        <v>19059175</v>
      </c>
    </row>
    <row r="20" spans="1:8" s="3" customFormat="1" ht="11.25" customHeight="1" x14ac:dyDescent="0.2">
      <c r="A20" s="60" t="s">
        <v>14</v>
      </c>
      <c r="B20" s="46"/>
      <c r="C20" s="46"/>
      <c r="D20" s="56"/>
      <c r="E20" s="57">
        <v>0</v>
      </c>
      <c r="F20" s="58">
        <v>0</v>
      </c>
      <c r="G20" s="58">
        <v>0</v>
      </c>
      <c r="H20" s="59">
        <v>0</v>
      </c>
    </row>
    <row r="21" spans="1:8" s="3" customFormat="1" ht="11.25" customHeight="1" x14ac:dyDescent="0.2">
      <c r="A21" s="60" t="s">
        <v>15</v>
      </c>
      <c r="B21" s="46"/>
      <c r="C21" s="46"/>
      <c r="D21" s="56"/>
      <c r="E21" s="57">
        <v>16546770</v>
      </c>
      <c r="F21" s="58">
        <v>16282357</v>
      </c>
      <c r="G21" s="58">
        <v>16791555</v>
      </c>
      <c r="H21" s="59">
        <v>16983355</v>
      </c>
    </row>
    <row r="22" spans="1:8" s="3" customFormat="1" ht="11.25" customHeight="1" x14ac:dyDescent="0.2">
      <c r="A22" s="60" t="s">
        <v>16</v>
      </c>
      <c r="B22" s="46"/>
      <c r="C22" s="46"/>
      <c r="D22" s="55"/>
      <c r="E22" s="57">
        <v>1435383</v>
      </c>
      <c r="F22" s="58">
        <v>1439180</v>
      </c>
      <c r="G22" s="58">
        <v>1444081</v>
      </c>
      <c r="H22" s="59">
        <v>1562358</v>
      </c>
    </row>
    <row r="23" spans="1:8" s="3" customFormat="1" ht="11.25" customHeight="1" x14ac:dyDescent="0.2">
      <c r="A23" s="62" t="s">
        <v>17</v>
      </c>
      <c r="B23" s="55"/>
      <c r="C23" s="55"/>
      <c r="D23" s="56"/>
      <c r="E23" s="57">
        <v>461155</v>
      </c>
      <c r="F23" s="58">
        <v>452591</v>
      </c>
      <c r="G23" s="58">
        <v>449296</v>
      </c>
      <c r="H23" s="59">
        <v>449152</v>
      </c>
    </row>
    <row r="24" spans="1:8" s="3" customFormat="1" ht="11.25" customHeight="1" x14ac:dyDescent="0.2">
      <c r="A24" s="62" t="s">
        <v>19</v>
      </c>
      <c r="B24" s="55"/>
      <c r="C24" s="55"/>
      <c r="D24" s="56"/>
      <c r="E24" s="57">
        <v>81936</v>
      </c>
      <c r="F24" s="58">
        <v>78198</v>
      </c>
      <c r="G24" s="58">
        <v>66884</v>
      </c>
      <c r="H24" s="59">
        <v>64310</v>
      </c>
    </row>
    <row r="25" spans="1:8" s="3" customFormat="1" ht="11.25" customHeight="1" x14ac:dyDescent="0.2">
      <c r="A25" s="32"/>
      <c r="B25" s="27"/>
      <c r="C25" s="27"/>
      <c r="D25" s="27"/>
      <c r="E25" s="36"/>
      <c r="F25" s="37"/>
      <c r="G25" s="37"/>
      <c r="H25" s="38"/>
    </row>
    <row r="26" spans="1:8" s="3" customFormat="1" ht="11.25" customHeight="1" x14ac:dyDescent="0.25">
      <c r="A26" s="45" t="s">
        <v>20</v>
      </c>
      <c r="B26" s="46"/>
      <c r="C26" s="46"/>
      <c r="D26" s="47"/>
      <c r="E26" s="48">
        <f>SUM(E28,E34)</f>
        <v>25858923</v>
      </c>
      <c r="F26" s="49">
        <f>SUM(F28,F34)</f>
        <v>26492050</v>
      </c>
      <c r="G26" s="49">
        <f>SUM(G28,G34)</f>
        <v>26234817</v>
      </c>
      <c r="H26" s="50">
        <f>SUM(H28,H34)</f>
        <v>26033836</v>
      </c>
    </row>
    <row r="27" spans="1:8" s="3" customFormat="1" ht="11.25" customHeight="1" x14ac:dyDescent="0.2">
      <c r="A27" s="32"/>
      <c r="B27" s="27"/>
      <c r="C27" s="27"/>
      <c r="D27" s="27"/>
      <c r="E27" s="51"/>
      <c r="F27" s="52"/>
      <c r="G27" s="52"/>
      <c r="H27" s="53"/>
    </row>
    <row r="28" spans="1:8" s="3" customFormat="1" ht="11.25" customHeight="1" x14ac:dyDescent="0.2">
      <c r="A28" s="54" t="s">
        <v>21</v>
      </c>
      <c r="B28" s="55"/>
      <c r="C28" s="55"/>
      <c r="D28" s="56"/>
      <c r="E28" s="57">
        <f>SUM(E29:E32)</f>
        <v>543029</v>
      </c>
      <c r="F28" s="58">
        <f>SUM(F29:F32)</f>
        <v>86481</v>
      </c>
      <c r="G28" s="58">
        <f>SUM(G29:G32)</f>
        <v>131981</v>
      </c>
      <c r="H28" s="59">
        <f>SUM(H29:H32)</f>
        <v>108668</v>
      </c>
    </row>
    <row r="29" spans="1:8" s="3" customFormat="1" ht="11.25" customHeight="1" x14ac:dyDescent="0.2">
      <c r="A29" s="60" t="s">
        <v>14</v>
      </c>
      <c r="B29" s="46"/>
      <c r="C29" s="46"/>
      <c r="D29" s="56"/>
      <c r="E29" s="57">
        <v>45900</v>
      </c>
      <c r="F29" s="58">
        <v>86240</v>
      </c>
      <c r="G29" s="58">
        <v>131770</v>
      </c>
      <c r="H29" s="59">
        <v>108340</v>
      </c>
    </row>
    <row r="30" spans="1:8" s="3" customFormat="1" ht="11.25" customHeight="1" x14ac:dyDescent="0.2">
      <c r="A30" s="60" t="s">
        <v>15</v>
      </c>
      <c r="B30" s="61"/>
      <c r="C30" s="46"/>
      <c r="D30" s="56"/>
      <c r="E30" s="57">
        <v>497000</v>
      </c>
      <c r="F30" s="58">
        <v>0</v>
      </c>
      <c r="G30" s="58">
        <v>0</v>
      </c>
      <c r="H30" s="59">
        <v>0</v>
      </c>
    </row>
    <row r="31" spans="1:8" s="3" customFormat="1" ht="11.25" customHeight="1" x14ac:dyDescent="0.2">
      <c r="A31" s="60" t="s">
        <v>16</v>
      </c>
      <c r="B31" s="46"/>
      <c r="C31" s="46"/>
      <c r="D31" s="55"/>
      <c r="E31" s="57">
        <v>0</v>
      </c>
      <c r="F31" s="58">
        <v>100</v>
      </c>
      <c r="G31" s="58">
        <v>0</v>
      </c>
      <c r="H31" s="59">
        <v>116</v>
      </c>
    </row>
    <row r="32" spans="1:8" s="3" customFormat="1" ht="11.25" customHeight="1" x14ac:dyDescent="0.2">
      <c r="A32" s="62" t="s">
        <v>17</v>
      </c>
      <c r="B32" s="55"/>
      <c r="C32" s="55"/>
      <c r="D32" s="56"/>
      <c r="E32" s="57">
        <v>129</v>
      </c>
      <c r="F32" s="58">
        <v>141</v>
      </c>
      <c r="G32" s="58">
        <v>211</v>
      </c>
      <c r="H32" s="59">
        <v>212</v>
      </c>
    </row>
    <row r="33" spans="1:8" s="3" customFormat="1" ht="11.25" customHeight="1" x14ac:dyDescent="0.2">
      <c r="A33" s="32"/>
      <c r="B33" s="27"/>
      <c r="C33" s="27"/>
      <c r="D33" s="27"/>
      <c r="E33" s="51"/>
      <c r="F33" s="52"/>
      <c r="G33" s="52"/>
      <c r="H33" s="53"/>
    </row>
    <row r="34" spans="1:8" s="3" customFormat="1" ht="11.25" customHeight="1" x14ac:dyDescent="0.2">
      <c r="A34" s="54" t="s">
        <v>22</v>
      </c>
      <c r="B34" s="55"/>
      <c r="C34" s="55"/>
      <c r="D34" s="56"/>
      <c r="E34" s="57">
        <f>SUM(E35:E39)</f>
        <v>25315894</v>
      </c>
      <c r="F34" s="58">
        <f>SUM(F35:F39)</f>
        <v>26405569</v>
      </c>
      <c r="G34" s="58">
        <f>SUM(G35:G39)</f>
        <v>26102836</v>
      </c>
      <c r="H34" s="59">
        <f>SUM(H35:H39)</f>
        <v>25925168</v>
      </c>
    </row>
    <row r="35" spans="1:8" s="3" customFormat="1" ht="11.25" customHeight="1" x14ac:dyDescent="0.2">
      <c r="A35" s="60" t="s">
        <v>14</v>
      </c>
      <c r="B35" s="46"/>
      <c r="C35" s="46"/>
      <c r="D35" s="56"/>
      <c r="E35" s="57">
        <v>0</v>
      </c>
      <c r="F35" s="58">
        <v>0</v>
      </c>
      <c r="G35" s="58">
        <v>0</v>
      </c>
      <c r="H35" s="59">
        <v>0</v>
      </c>
    </row>
    <row r="36" spans="1:8" s="3" customFormat="1" ht="11.25" customHeight="1" x14ac:dyDescent="0.2">
      <c r="A36" s="60" t="s">
        <v>15</v>
      </c>
      <c r="B36" s="46"/>
      <c r="C36" s="46"/>
      <c r="D36" s="56"/>
      <c r="E36" s="57">
        <v>20935563</v>
      </c>
      <c r="F36" s="58">
        <v>21720539</v>
      </c>
      <c r="G36" s="58">
        <v>21426932</v>
      </c>
      <c r="H36" s="59">
        <v>21200729</v>
      </c>
    </row>
    <row r="37" spans="1:8" s="3" customFormat="1" ht="11.25" customHeight="1" x14ac:dyDescent="0.2">
      <c r="A37" s="60" t="s">
        <v>16</v>
      </c>
      <c r="B37" s="46"/>
      <c r="C37" s="46"/>
      <c r="D37" s="55"/>
      <c r="E37" s="57">
        <v>2399007</v>
      </c>
      <c r="F37" s="58">
        <v>2700425</v>
      </c>
      <c r="G37" s="58">
        <v>2688341</v>
      </c>
      <c r="H37" s="59">
        <v>2755264</v>
      </c>
    </row>
    <row r="38" spans="1:8" s="3" customFormat="1" ht="11.25" customHeight="1" x14ac:dyDescent="0.2">
      <c r="A38" s="62" t="s">
        <v>17</v>
      </c>
      <c r="B38" s="55"/>
      <c r="C38" s="55"/>
      <c r="D38" s="56"/>
      <c r="E38" s="57">
        <v>1981280</v>
      </c>
      <c r="F38" s="58">
        <v>1984594</v>
      </c>
      <c r="G38" s="58">
        <v>1987557</v>
      </c>
      <c r="H38" s="59">
        <v>1969175</v>
      </c>
    </row>
    <row r="39" spans="1:8" s="3" customFormat="1" ht="11.25" customHeight="1" x14ac:dyDescent="0.2">
      <c r="A39" s="62" t="s">
        <v>19</v>
      </c>
      <c r="B39" s="55"/>
      <c r="C39" s="55"/>
      <c r="D39" s="56"/>
      <c r="E39" s="57">
        <v>44</v>
      </c>
      <c r="F39" s="58">
        <v>11</v>
      </c>
      <c r="G39" s="58">
        <v>6</v>
      </c>
      <c r="H39" s="59">
        <v>0</v>
      </c>
    </row>
    <row r="40" spans="1:8" s="3" customFormat="1" ht="11.25" customHeight="1" x14ac:dyDescent="0.2">
      <c r="A40" s="54"/>
      <c r="B40" s="55"/>
      <c r="C40" s="55"/>
      <c r="D40" s="55"/>
      <c r="E40" s="51"/>
      <c r="F40" s="52"/>
      <c r="G40" s="63"/>
      <c r="H40" s="64"/>
    </row>
    <row r="41" spans="1:8" s="3" customFormat="1" ht="11.25" customHeight="1" x14ac:dyDescent="0.25">
      <c r="A41" s="45" t="s">
        <v>23</v>
      </c>
      <c r="B41" s="65"/>
      <c r="C41" s="65"/>
      <c r="D41" s="47"/>
      <c r="E41" s="48">
        <f>SUM(E13,E28)</f>
        <v>1234775</v>
      </c>
      <c r="F41" s="49">
        <f>SUM(F13,F28)</f>
        <v>386725</v>
      </c>
      <c r="G41" s="49">
        <f>SUM(G13,G28)</f>
        <v>394749</v>
      </c>
      <c r="H41" s="50">
        <f>SUM(H13,H28)</f>
        <v>407595</v>
      </c>
    </row>
    <row r="42" spans="1:8" s="3" customFormat="1" ht="11.25" customHeight="1" x14ac:dyDescent="0.25">
      <c r="A42" s="66" t="s">
        <v>24</v>
      </c>
      <c r="B42" s="28"/>
      <c r="C42" s="28"/>
      <c r="D42" s="67"/>
      <c r="E42" s="57">
        <v>800000</v>
      </c>
      <c r="F42" s="58">
        <v>0</v>
      </c>
      <c r="G42" s="58">
        <v>0</v>
      </c>
      <c r="H42" s="59">
        <v>0</v>
      </c>
    </row>
    <row r="43" spans="1:8" s="3" customFormat="1" ht="11.25" customHeight="1" x14ac:dyDescent="0.25">
      <c r="A43" s="68"/>
      <c r="B43" s="69"/>
      <c r="C43" s="69"/>
      <c r="D43" s="70"/>
      <c r="E43" s="71"/>
      <c r="F43" s="72"/>
      <c r="G43" s="72"/>
      <c r="H43" s="73"/>
    </row>
    <row r="44" spans="1:8" s="3" customFormat="1" ht="12" customHeight="1" thickBot="1" x14ac:dyDescent="0.3">
      <c r="A44" s="17" t="s">
        <v>25</v>
      </c>
      <c r="B44" s="18"/>
      <c r="C44" s="18"/>
      <c r="D44" s="74"/>
      <c r="E44" s="75">
        <f>SUM(E19,E34)</f>
        <v>43841138</v>
      </c>
      <c r="F44" s="76">
        <f>SUM(F19,F34)</f>
        <v>44657895</v>
      </c>
      <c r="G44" s="76">
        <f>SUM(G19,G34)</f>
        <v>44854652</v>
      </c>
      <c r="H44" s="77">
        <f>SUM(H19,H34)</f>
        <v>44984343</v>
      </c>
    </row>
    <row r="45" spans="1:8" s="3" customFormat="1" ht="11.25" customHeight="1" x14ac:dyDescent="0.25">
      <c r="A45" s="45" t="s">
        <v>26</v>
      </c>
      <c r="B45" s="65"/>
      <c r="C45" s="65"/>
      <c r="D45" s="47"/>
      <c r="E45" s="78"/>
      <c r="F45" s="79"/>
      <c r="G45" s="80"/>
      <c r="H45" s="81"/>
    </row>
    <row r="46" spans="1:8" s="3" customFormat="1" ht="11.25" customHeight="1" x14ac:dyDescent="0.25">
      <c r="A46" s="26" t="s">
        <v>27</v>
      </c>
      <c r="B46" s="28"/>
      <c r="C46" s="65" t="s">
        <v>28</v>
      </c>
      <c r="D46" s="67"/>
      <c r="E46" s="48">
        <f>SUM(E47:E48)</f>
        <v>86403</v>
      </c>
      <c r="F46" s="49">
        <f>SUM(F47:F48)</f>
        <v>128922</v>
      </c>
      <c r="G46" s="49">
        <f>SUM(G47:G48)</f>
        <v>173147</v>
      </c>
      <c r="H46" s="50">
        <f>SUM(H47:H48)</f>
        <v>149160</v>
      </c>
    </row>
    <row r="47" spans="1:8" s="3" customFormat="1" ht="11.25" customHeight="1" x14ac:dyDescent="0.2">
      <c r="A47" s="54" t="s">
        <v>29</v>
      </c>
      <c r="B47" s="55"/>
      <c r="C47" s="55"/>
      <c r="D47" s="56"/>
      <c r="E47" s="51">
        <f>SUM(E14,E29)</f>
        <v>86403</v>
      </c>
      <c r="F47" s="52">
        <f>SUM(F14,F29)</f>
        <v>128922</v>
      </c>
      <c r="G47" s="52">
        <f>SUM(G14,G29)</f>
        <v>173147</v>
      </c>
      <c r="H47" s="53">
        <f>SUM(H14,H29)</f>
        <v>149160</v>
      </c>
    </row>
    <row r="48" spans="1:8" s="3" customFormat="1" ht="11.25" customHeight="1" x14ac:dyDescent="0.2">
      <c r="A48" s="54" t="s">
        <v>30</v>
      </c>
      <c r="B48" s="55"/>
      <c r="C48" s="55"/>
      <c r="D48" s="56"/>
      <c r="E48" s="51">
        <f>SUM(E35,E20)</f>
        <v>0</v>
      </c>
      <c r="F48" s="52">
        <f>SUM(F35,F20)</f>
        <v>0</v>
      </c>
      <c r="G48" s="52">
        <f>SUM(G35,G20)</f>
        <v>0</v>
      </c>
      <c r="H48" s="53">
        <f>SUM(H35,H20)</f>
        <v>0</v>
      </c>
    </row>
    <row r="49" spans="1:8" s="3" customFormat="1" ht="11.25" customHeight="1" x14ac:dyDescent="0.2">
      <c r="A49" s="54" t="s">
        <v>31</v>
      </c>
      <c r="B49" s="55"/>
      <c r="C49" s="55"/>
      <c r="D49" s="56"/>
      <c r="E49" s="51">
        <f>SUM(E14,E20)</f>
        <v>40503</v>
      </c>
      <c r="F49" s="52">
        <f>SUM(F14,F20)</f>
        <v>42682</v>
      </c>
      <c r="G49" s="52">
        <f>SUM(G14,G20)</f>
        <v>41377</v>
      </c>
      <c r="H49" s="53">
        <f>SUM(H14,H20)</f>
        <v>40820</v>
      </c>
    </row>
    <row r="50" spans="1:8" s="3" customFormat="1" ht="11.25" customHeight="1" x14ac:dyDescent="0.2">
      <c r="A50" s="54" t="s">
        <v>32</v>
      </c>
      <c r="B50" s="55"/>
      <c r="C50" s="55"/>
      <c r="D50" s="56"/>
      <c r="E50" s="51">
        <f>SUM(E29,E35)</f>
        <v>45900</v>
      </c>
      <c r="F50" s="52">
        <f>SUM(F29,F35)</f>
        <v>86240</v>
      </c>
      <c r="G50" s="52">
        <f>SUM(G29,G35)</f>
        <v>131770</v>
      </c>
      <c r="H50" s="53">
        <f>SUM(H29,H35)</f>
        <v>108340</v>
      </c>
    </row>
    <row r="51" spans="1:8" s="3" customFormat="1" ht="11.25" customHeight="1" x14ac:dyDescent="0.25">
      <c r="A51" s="26"/>
      <c r="B51" s="28"/>
      <c r="C51" s="28"/>
      <c r="D51" s="67"/>
      <c r="E51" s="71"/>
      <c r="F51" s="72"/>
      <c r="G51" s="72"/>
      <c r="H51" s="73"/>
    </row>
    <row r="52" spans="1:8" s="3" customFormat="1" ht="11.25" customHeight="1" x14ac:dyDescent="0.25">
      <c r="A52" s="45" t="s">
        <v>33</v>
      </c>
      <c r="B52" s="65"/>
      <c r="C52" s="65" t="s">
        <v>34</v>
      </c>
      <c r="D52" s="47"/>
      <c r="E52" s="48">
        <f>SUM(E53:E54)</f>
        <v>38282333</v>
      </c>
      <c r="F52" s="49">
        <f>SUM(F53:F54)</f>
        <v>38003067</v>
      </c>
      <c r="G52" s="49">
        <f>SUM(G53:G54)</f>
        <v>38218631</v>
      </c>
      <c r="H52" s="50">
        <f>SUM(H53:H54)</f>
        <v>38184084</v>
      </c>
    </row>
    <row r="53" spans="1:8" s="3" customFormat="1" ht="11.25" customHeight="1" x14ac:dyDescent="0.25">
      <c r="A53" s="54" t="s">
        <v>35</v>
      </c>
      <c r="B53" s="55"/>
      <c r="C53" s="82"/>
      <c r="D53" s="56"/>
      <c r="E53" s="51">
        <f>SUM(E15,E30)</f>
        <v>800000</v>
      </c>
      <c r="F53" s="52">
        <f>SUM(F15,F30)</f>
        <v>171</v>
      </c>
      <c r="G53" s="52">
        <f>SUM(G15,G30)</f>
        <v>144</v>
      </c>
      <c r="H53" s="53">
        <f>SUM(H15,H30)</f>
        <v>0</v>
      </c>
    </row>
    <row r="54" spans="1:8" s="3" customFormat="1" ht="11.25" customHeight="1" x14ac:dyDescent="0.25">
      <c r="A54" s="54" t="s">
        <v>36</v>
      </c>
      <c r="B54" s="55"/>
      <c r="C54" s="82"/>
      <c r="D54" s="56"/>
      <c r="E54" s="51">
        <f>SUM(E21,E36)</f>
        <v>37482333</v>
      </c>
      <c r="F54" s="52">
        <f>SUM(F21,F36)</f>
        <v>38002896</v>
      </c>
      <c r="G54" s="52">
        <f>SUM(G21,G36)</f>
        <v>38218487</v>
      </c>
      <c r="H54" s="53">
        <f>SUM(H21,H36)</f>
        <v>38184084</v>
      </c>
    </row>
    <row r="55" spans="1:8" s="3" customFormat="1" ht="11.25" customHeight="1" x14ac:dyDescent="0.25">
      <c r="A55" s="54" t="s">
        <v>37</v>
      </c>
      <c r="B55" s="55"/>
      <c r="C55" s="82"/>
      <c r="D55" s="56"/>
      <c r="E55" s="51">
        <f>SUM(E15,E21)</f>
        <v>16849770</v>
      </c>
      <c r="F55" s="52">
        <f>SUM(F15,F21)</f>
        <v>16282528</v>
      </c>
      <c r="G55" s="52">
        <f>SUM(G15,G21)</f>
        <v>16791699</v>
      </c>
      <c r="H55" s="53">
        <f>SUM(H15,H21)</f>
        <v>16983355</v>
      </c>
    </row>
    <row r="56" spans="1:8" s="3" customFormat="1" ht="11.25" customHeight="1" x14ac:dyDescent="0.25">
      <c r="A56" s="54" t="s">
        <v>38</v>
      </c>
      <c r="B56" s="55"/>
      <c r="C56" s="82"/>
      <c r="D56" s="83"/>
      <c r="E56" s="51">
        <f>SUM(E30,E36)</f>
        <v>21432563</v>
      </c>
      <c r="F56" s="52">
        <f>SUM(F30,F36)</f>
        <v>21720539</v>
      </c>
      <c r="G56" s="52">
        <f>SUM(G30,G36)</f>
        <v>21426932</v>
      </c>
      <c r="H56" s="53">
        <f>SUM(H30,H36)</f>
        <v>21200729</v>
      </c>
    </row>
    <row r="57" spans="1:8" s="3" customFormat="1" ht="11.25" customHeight="1" x14ac:dyDescent="0.25">
      <c r="A57" s="84"/>
      <c r="B57" s="85"/>
      <c r="C57" s="28"/>
      <c r="D57" s="67"/>
      <c r="E57" s="71"/>
      <c r="F57" s="72"/>
      <c r="G57" s="72"/>
      <c r="H57" s="73"/>
    </row>
    <row r="58" spans="1:8" s="3" customFormat="1" ht="11.25" customHeight="1" x14ac:dyDescent="0.25">
      <c r="A58" s="26" t="s">
        <v>39</v>
      </c>
      <c r="B58" s="28"/>
      <c r="C58" s="65" t="s">
        <v>40</v>
      </c>
      <c r="D58" s="67"/>
      <c r="E58" s="48">
        <f>SUM(E59:E60)</f>
        <v>6707177</v>
      </c>
      <c r="F58" s="49">
        <f>SUM(F59:F60)</f>
        <v>6912631</v>
      </c>
      <c r="G58" s="49">
        <f>SUM(G59:G60)</f>
        <v>6857623</v>
      </c>
      <c r="H58" s="50">
        <f>SUM(H59:H60)</f>
        <v>7058694</v>
      </c>
    </row>
    <row r="59" spans="1:8" s="3" customFormat="1" ht="11.25" customHeight="1" x14ac:dyDescent="0.2">
      <c r="A59" s="54" t="s">
        <v>41</v>
      </c>
      <c r="B59" s="55"/>
      <c r="C59" s="55"/>
      <c r="D59" s="56"/>
      <c r="E59" s="51">
        <f t="shared" ref="E59:H62" si="0">E65+E71+E77</f>
        <v>348372</v>
      </c>
      <c r="F59" s="52">
        <f t="shared" si="0"/>
        <v>257632</v>
      </c>
      <c r="G59" s="52">
        <f t="shared" si="0"/>
        <v>221458</v>
      </c>
      <c r="H59" s="53">
        <f t="shared" si="0"/>
        <v>258435</v>
      </c>
    </row>
    <row r="60" spans="1:8" s="3" customFormat="1" ht="11.25" customHeight="1" x14ac:dyDescent="0.2">
      <c r="A60" s="54" t="s">
        <v>42</v>
      </c>
      <c r="B60" s="55"/>
      <c r="C60" s="55"/>
      <c r="D60" s="56"/>
      <c r="E60" s="51">
        <f t="shared" si="0"/>
        <v>6358805</v>
      </c>
      <c r="F60" s="52">
        <f t="shared" si="0"/>
        <v>6654999</v>
      </c>
      <c r="G60" s="52">
        <f t="shared" si="0"/>
        <v>6636165</v>
      </c>
      <c r="H60" s="53">
        <f t="shared" si="0"/>
        <v>6800259</v>
      </c>
    </row>
    <row r="61" spans="1:8" s="3" customFormat="1" ht="11.25" customHeight="1" x14ac:dyDescent="0.2">
      <c r="A61" s="54" t="s">
        <v>43</v>
      </c>
      <c r="B61" s="55"/>
      <c r="C61" s="55"/>
      <c r="D61" s="56"/>
      <c r="E61" s="51">
        <f t="shared" si="0"/>
        <v>2326717</v>
      </c>
      <c r="F61" s="52">
        <f t="shared" si="0"/>
        <v>2227360</v>
      </c>
      <c r="G61" s="52">
        <f t="shared" si="0"/>
        <v>2181508</v>
      </c>
      <c r="H61" s="53">
        <f t="shared" si="0"/>
        <v>2333927</v>
      </c>
    </row>
    <row r="62" spans="1:8" s="3" customFormat="1" ht="11.25" customHeight="1" x14ac:dyDescent="0.2">
      <c r="A62" s="54" t="s">
        <v>44</v>
      </c>
      <c r="B62" s="55"/>
      <c r="C62" s="55"/>
      <c r="D62" s="56"/>
      <c r="E62" s="51">
        <f t="shared" si="0"/>
        <v>4380460</v>
      </c>
      <c r="F62" s="52">
        <f t="shared" si="0"/>
        <v>4685271</v>
      </c>
      <c r="G62" s="52">
        <f t="shared" si="0"/>
        <v>4676115</v>
      </c>
      <c r="H62" s="53">
        <f t="shared" si="0"/>
        <v>4724767</v>
      </c>
    </row>
    <row r="63" spans="1:8" s="3" customFormat="1" ht="11.25" customHeight="1" x14ac:dyDescent="0.2">
      <c r="A63" s="84"/>
      <c r="B63" s="85"/>
      <c r="C63" s="85"/>
      <c r="D63" s="70"/>
      <c r="E63" s="71"/>
      <c r="F63" s="72"/>
      <c r="G63" s="72"/>
      <c r="H63" s="73"/>
    </row>
    <row r="64" spans="1:8" s="3" customFormat="1" ht="11.25" customHeight="1" x14ac:dyDescent="0.25">
      <c r="A64" s="45" t="s">
        <v>45</v>
      </c>
      <c r="B64" s="65"/>
      <c r="C64" s="65" t="s">
        <v>46</v>
      </c>
      <c r="D64" s="47"/>
      <c r="E64" s="48">
        <f>SUM(E65:E66)</f>
        <v>4038858</v>
      </c>
      <c r="F64" s="49">
        <f>SUM(F65:F66)</f>
        <v>4239958</v>
      </c>
      <c r="G64" s="49">
        <f>SUM(G65:G66)</f>
        <v>4196824</v>
      </c>
      <c r="H64" s="50">
        <f>SUM(H65:H66)</f>
        <v>4408535</v>
      </c>
    </row>
    <row r="65" spans="1:8" s="3" customFormat="1" ht="11.25" customHeight="1" x14ac:dyDescent="0.25">
      <c r="A65" s="54" t="s">
        <v>47</v>
      </c>
      <c r="B65" s="55"/>
      <c r="C65" s="82"/>
      <c r="D65" s="55"/>
      <c r="E65" s="51">
        <f>SUM(E16,E31)</f>
        <v>204468</v>
      </c>
      <c r="F65" s="52">
        <f>SUM(F16,F31)</f>
        <v>100353</v>
      </c>
      <c r="G65" s="52">
        <f>SUM(G16,G31)</f>
        <v>64402</v>
      </c>
      <c r="H65" s="53">
        <f>SUM(H16,H31)</f>
        <v>90913</v>
      </c>
    </row>
    <row r="66" spans="1:8" s="3" customFormat="1" ht="11.25" customHeight="1" x14ac:dyDescent="0.25">
      <c r="A66" s="54" t="s">
        <v>48</v>
      </c>
      <c r="B66" s="55"/>
      <c r="C66" s="82"/>
      <c r="D66" s="55"/>
      <c r="E66" s="51">
        <f>SUM(E22,E37)</f>
        <v>3834390</v>
      </c>
      <c r="F66" s="52">
        <f>SUM(F22,F37)</f>
        <v>4139605</v>
      </c>
      <c r="G66" s="52">
        <f>SUM(G22,G37)</f>
        <v>4132422</v>
      </c>
      <c r="H66" s="53">
        <f>SUM(H22,H37)</f>
        <v>4317622</v>
      </c>
    </row>
    <row r="67" spans="1:8" s="3" customFormat="1" ht="11.25" customHeight="1" x14ac:dyDescent="0.25">
      <c r="A67" s="54" t="s">
        <v>49</v>
      </c>
      <c r="B67" s="55"/>
      <c r="C67" s="82"/>
      <c r="D67" s="55"/>
      <c r="E67" s="51">
        <f>SUM(E16,E22)</f>
        <v>1639851</v>
      </c>
      <c r="F67" s="52">
        <f>SUM(F16,F22)</f>
        <v>1539433</v>
      </c>
      <c r="G67" s="52">
        <f>SUM(G16,G22)</f>
        <v>1508483</v>
      </c>
      <c r="H67" s="53">
        <f>SUM(H16,H22)</f>
        <v>1653155</v>
      </c>
    </row>
    <row r="68" spans="1:8" s="3" customFormat="1" ht="11.25" customHeight="1" x14ac:dyDescent="0.25">
      <c r="A68" s="54" t="s">
        <v>50</v>
      </c>
      <c r="B68" s="55"/>
      <c r="C68" s="82"/>
      <c r="D68" s="55"/>
      <c r="E68" s="51">
        <f>SUM(E31,E37)</f>
        <v>2399007</v>
      </c>
      <c r="F68" s="52">
        <f>SUM(F31,F37)</f>
        <v>2700525</v>
      </c>
      <c r="G68" s="52">
        <f>SUM(G31,G37)</f>
        <v>2688341</v>
      </c>
      <c r="H68" s="53">
        <f>SUM(H31,H37)</f>
        <v>2755380</v>
      </c>
    </row>
    <row r="69" spans="1:8" s="3" customFormat="1" ht="11.25" customHeight="1" x14ac:dyDescent="0.25">
      <c r="A69" s="68"/>
      <c r="B69" s="69"/>
      <c r="C69" s="69"/>
      <c r="D69" s="70" t="s">
        <v>51</v>
      </c>
      <c r="E69" s="71"/>
      <c r="F69" s="72"/>
      <c r="G69" s="72"/>
      <c r="H69" s="73"/>
    </row>
    <row r="70" spans="1:8" s="3" customFormat="1" ht="11.25" customHeight="1" x14ac:dyDescent="0.25">
      <c r="A70" s="45" t="s">
        <v>52</v>
      </c>
      <c r="B70" s="65"/>
      <c r="C70" s="65"/>
      <c r="D70" s="47"/>
      <c r="E70" s="48">
        <f>SUM(E71:E72)</f>
        <v>2586339</v>
      </c>
      <c r="F70" s="49">
        <f>SUM(F71:F72)</f>
        <v>2594464</v>
      </c>
      <c r="G70" s="49">
        <f>SUM(G71:G72)</f>
        <v>2593909</v>
      </c>
      <c r="H70" s="50">
        <f>SUM(H71:H72)</f>
        <v>2585849</v>
      </c>
    </row>
    <row r="71" spans="1:8" s="3" customFormat="1" ht="11.25" customHeight="1" x14ac:dyDescent="0.25">
      <c r="A71" s="54" t="s">
        <v>53</v>
      </c>
      <c r="B71" s="55"/>
      <c r="C71" s="82"/>
      <c r="D71" s="55"/>
      <c r="E71" s="51">
        <f>SUM(E17,E32)</f>
        <v>143904</v>
      </c>
      <c r="F71" s="52">
        <f>SUM(F17,F32)</f>
        <v>157279</v>
      </c>
      <c r="G71" s="52">
        <f>SUM(G17,G32)</f>
        <v>157056</v>
      </c>
      <c r="H71" s="53">
        <f>SUM(H17,H32)</f>
        <v>167522</v>
      </c>
    </row>
    <row r="72" spans="1:8" s="3" customFormat="1" ht="11.25" customHeight="1" x14ac:dyDescent="0.25">
      <c r="A72" s="54" t="s">
        <v>54</v>
      </c>
      <c r="B72" s="55"/>
      <c r="C72" s="82"/>
      <c r="D72" s="55"/>
      <c r="E72" s="51">
        <f>SUM(E23,E38)</f>
        <v>2442435</v>
      </c>
      <c r="F72" s="52">
        <f>SUM(F23,F38)</f>
        <v>2437185</v>
      </c>
      <c r="G72" s="52">
        <f>SUM(G23,G38)</f>
        <v>2436853</v>
      </c>
      <c r="H72" s="53">
        <f>SUM(H23,H38)</f>
        <v>2418327</v>
      </c>
    </row>
    <row r="73" spans="1:8" s="3" customFormat="1" ht="11.25" customHeight="1" x14ac:dyDescent="0.25">
      <c r="A73" s="54" t="s">
        <v>55</v>
      </c>
      <c r="B73" s="55"/>
      <c r="C73" s="82"/>
      <c r="D73" s="55"/>
      <c r="E73" s="51">
        <f>SUM(E17,E23)</f>
        <v>604930</v>
      </c>
      <c r="F73" s="52">
        <f>SUM(F17,F23)</f>
        <v>609729</v>
      </c>
      <c r="G73" s="52">
        <f>SUM(G17,G23)</f>
        <v>606141</v>
      </c>
      <c r="H73" s="53">
        <f>SUM(H17,H23)</f>
        <v>616462</v>
      </c>
    </row>
    <row r="74" spans="1:8" s="3" customFormat="1" ht="11.25" customHeight="1" x14ac:dyDescent="0.25">
      <c r="A74" s="54" t="s">
        <v>56</v>
      </c>
      <c r="B74" s="55"/>
      <c r="C74" s="82"/>
      <c r="D74" s="55"/>
      <c r="E74" s="51">
        <f>E32+E38</f>
        <v>1981409</v>
      </c>
      <c r="F74" s="52">
        <f>F32+F38</f>
        <v>1984735</v>
      </c>
      <c r="G74" s="52">
        <f>G32+G38</f>
        <v>1987768</v>
      </c>
      <c r="H74" s="53">
        <f>H32+H38</f>
        <v>1969387</v>
      </c>
    </row>
    <row r="75" spans="1:8" s="3" customFormat="1" ht="11.25" customHeight="1" x14ac:dyDescent="0.25">
      <c r="A75" s="32"/>
      <c r="B75" s="27"/>
      <c r="C75" s="28"/>
      <c r="D75" s="27"/>
      <c r="E75" s="36"/>
      <c r="F75" s="37"/>
      <c r="G75" s="37"/>
      <c r="H75" s="38"/>
    </row>
    <row r="76" spans="1:8" s="3" customFormat="1" ht="11.25" customHeight="1" x14ac:dyDescent="0.25">
      <c r="A76" s="45" t="s">
        <v>57</v>
      </c>
      <c r="B76" s="65"/>
      <c r="C76" s="65"/>
      <c r="D76" s="47"/>
      <c r="E76" s="48">
        <f>SUM(E77:E78)</f>
        <v>81980</v>
      </c>
      <c r="F76" s="49">
        <f>SUM(F77:F78)</f>
        <v>78209</v>
      </c>
      <c r="G76" s="49">
        <f>SUM(G77:G78)</f>
        <v>66890</v>
      </c>
      <c r="H76" s="50">
        <f>SUM(H77:H78)</f>
        <v>64310</v>
      </c>
    </row>
    <row r="77" spans="1:8" s="3" customFormat="1" ht="11.25" customHeight="1" x14ac:dyDescent="0.25">
      <c r="A77" s="54" t="s">
        <v>58</v>
      </c>
      <c r="B77" s="55"/>
      <c r="C77" s="82"/>
      <c r="D77" s="55"/>
      <c r="E77" s="51"/>
      <c r="F77" s="52"/>
      <c r="G77" s="52"/>
      <c r="H77" s="53"/>
    </row>
    <row r="78" spans="1:8" s="3" customFormat="1" ht="11.25" customHeight="1" x14ac:dyDescent="0.25">
      <c r="A78" s="54" t="s">
        <v>59</v>
      </c>
      <c r="B78" s="55"/>
      <c r="C78" s="82"/>
      <c r="D78" s="55"/>
      <c r="E78" s="51">
        <f>E24+E39</f>
        <v>81980</v>
      </c>
      <c r="F78" s="52">
        <f>F24+F39</f>
        <v>78209</v>
      </c>
      <c r="G78" s="52">
        <f>G24+G39</f>
        <v>66890</v>
      </c>
      <c r="H78" s="53">
        <f>H24+H39</f>
        <v>64310</v>
      </c>
    </row>
    <row r="79" spans="1:8" s="3" customFormat="1" ht="11.25" customHeight="1" x14ac:dyDescent="0.25">
      <c r="A79" s="54" t="s">
        <v>60</v>
      </c>
      <c r="B79" s="55"/>
      <c r="C79" s="82"/>
      <c r="D79" s="55"/>
      <c r="E79" s="51">
        <f>E24</f>
        <v>81936</v>
      </c>
      <c r="F79" s="52">
        <f>F24</f>
        <v>78198</v>
      </c>
      <c r="G79" s="52">
        <f>G24</f>
        <v>66884</v>
      </c>
      <c r="H79" s="53">
        <f>H24</f>
        <v>64310</v>
      </c>
    </row>
    <row r="80" spans="1:8" s="3" customFormat="1" ht="11.25" customHeight="1" x14ac:dyDescent="0.25">
      <c r="A80" s="54" t="s">
        <v>61</v>
      </c>
      <c r="B80" s="55"/>
      <c r="C80" s="82"/>
      <c r="D80" s="55"/>
      <c r="E80" s="51">
        <f>E39</f>
        <v>44</v>
      </c>
      <c r="F80" s="52">
        <f>F39</f>
        <v>11</v>
      </c>
      <c r="G80" s="52">
        <f>G39</f>
        <v>6</v>
      </c>
      <c r="H80" s="53">
        <f>H39</f>
        <v>0</v>
      </c>
    </row>
    <row r="81" spans="1:8" s="3" customFormat="1" ht="12" customHeight="1" thickBot="1" x14ac:dyDescent="0.25">
      <c r="A81" s="86"/>
      <c r="B81" s="87"/>
      <c r="C81" s="87"/>
      <c r="D81" s="87"/>
      <c r="E81" s="88"/>
      <c r="F81" s="89"/>
      <c r="G81" s="89"/>
      <c r="H81" s="90"/>
    </row>
    <row r="82" spans="1:8" s="3" customFormat="1" ht="11.25" customHeight="1" x14ac:dyDescent="0.25">
      <c r="A82" s="91" t="s">
        <v>62</v>
      </c>
      <c r="B82" s="92"/>
      <c r="C82" s="92"/>
      <c r="D82" s="93"/>
      <c r="E82" s="94">
        <f>SUM(E85,E83)</f>
        <v>45075913</v>
      </c>
      <c r="F82" s="95">
        <f>SUM(F85,F83)</f>
        <v>45044620</v>
      </c>
      <c r="G82" s="95">
        <f>SUM(G85,G83)</f>
        <v>45249401</v>
      </c>
      <c r="H82" s="96">
        <f>SUM(H85,H83)</f>
        <v>45391938</v>
      </c>
    </row>
    <row r="83" spans="1:8" s="3" customFormat="1" ht="11.25" customHeight="1" x14ac:dyDescent="0.25">
      <c r="A83" s="97" t="s">
        <v>63</v>
      </c>
      <c r="B83" s="98"/>
      <c r="C83" s="98"/>
      <c r="D83" s="99"/>
      <c r="E83" s="94">
        <v>42865319</v>
      </c>
      <c r="F83" s="95">
        <v>42833639</v>
      </c>
      <c r="G83" s="95">
        <v>43039857</v>
      </c>
      <c r="H83" s="96">
        <v>43509339</v>
      </c>
    </row>
    <row r="84" spans="1:8" s="3" customFormat="1" ht="11.25" customHeight="1" x14ac:dyDescent="0.25">
      <c r="A84" s="97" t="s">
        <v>64</v>
      </c>
      <c r="B84" s="98"/>
      <c r="C84" s="98"/>
      <c r="D84" s="98"/>
      <c r="E84" s="100" t="s">
        <v>9</v>
      </c>
      <c r="F84" s="101" t="s">
        <v>9</v>
      </c>
      <c r="G84" s="101" t="s">
        <v>9</v>
      </c>
      <c r="H84" s="102" t="s">
        <v>9</v>
      </c>
    </row>
    <row r="85" spans="1:8" s="3" customFormat="1" ht="11.25" customHeight="1" x14ac:dyDescent="0.25">
      <c r="A85" s="97" t="s">
        <v>65</v>
      </c>
      <c r="B85" s="98"/>
      <c r="C85" s="98"/>
      <c r="D85" s="98"/>
      <c r="E85" s="103">
        <f>SUM(E86:E92)</f>
        <v>2210594</v>
      </c>
      <c r="F85" s="104">
        <f>SUM(F86:F92)</f>
        <v>2210981</v>
      </c>
      <c r="G85" s="104">
        <f>SUM(G86:G92)</f>
        <v>2209544</v>
      </c>
      <c r="H85" s="105">
        <f>SUM(H86:H92)</f>
        <v>1882599</v>
      </c>
    </row>
    <row r="86" spans="1:8" s="3" customFormat="1" ht="11.25" customHeight="1" x14ac:dyDescent="0.2">
      <c r="A86" s="106" t="s">
        <v>66</v>
      </c>
      <c r="B86" s="107"/>
      <c r="C86" s="107"/>
      <c r="D86" s="108"/>
      <c r="E86" s="100" t="s">
        <v>9</v>
      </c>
      <c r="F86" s="109" t="s">
        <v>9</v>
      </c>
      <c r="G86" s="109" t="s">
        <v>9</v>
      </c>
      <c r="H86" s="102" t="s">
        <v>9</v>
      </c>
    </row>
    <row r="87" spans="1:8" s="3" customFormat="1" ht="11.25" customHeight="1" x14ac:dyDescent="0.2">
      <c r="A87" s="110" t="s">
        <v>67</v>
      </c>
      <c r="B87" s="108"/>
      <c r="C87" s="108"/>
      <c r="D87" s="111"/>
      <c r="E87" s="112">
        <v>1160093</v>
      </c>
      <c r="F87" s="113">
        <v>1160100</v>
      </c>
      <c r="G87" s="113">
        <v>1160093</v>
      </c>
      <c r="H87" s="114">
        <v>1162874</v>
      </c>
    </row>
    <row r="88" spans="1:8" s="3" customFormat="1" ht="11.25" customHeight="1" x14ac:dyDescent="0.2">
      <c r="A88" s="110" t="s">
        <v>68</v>
      </c>
      <c r="B88" s="108"/>
      <c r="C88" s="108"/>
      <c r="D88" s="111"/>
      <c r="E88" s="112">
        <v>25141</v>
      </c>
      <c r="F88" s="115">
        <v>25521</v>
      </c>
      <c r="G88" s="115">
        <v>24091</v>
      </c>
      <c r="H88" s="116">
        <v>23232</v>
      </c>
    </row>
    <row r="89" spans="1:8" s="3" customFormat="1" ht="11.25" customHeight="1" x14ac:dyDescent="0.2">
      <c r="A89" s="110" t="s">
        <v>69</v>
      </c>
      <c r="B89" s="117"/>
      <c r="C89" s="117"/>
      <c r="D89" s="118"/>
      <c r="E89" s="119">
        <v>617393</v>
      </c>
      <c r="F89" s="115">
        <v>617393</v>
      </c>
      <c r="G89" s="115">
        <v>617393</v>
      </c>
      <c r="H89" s="116">
        <v>288526</v>
      </c>
    </row>
    <row r="90" spans="1:8" s="3" customFormat="1" ht="11.25" customHeight="1" x14ac:dyDescent="0.2">
      <c r="A90" s="110" t="s">
        <v>70</v>
      </c>
      <c r="B90" s="117"/>
      <c r="C90" s="117"/>
      <c r="D90" s="120"/>
      <c r="E90" s="121">
        <v>0</v>
      </c>
      <c r="F90" s="115">
        <v>0</v>
      </c>
      <c r="G90" s="115">
        <v>0</v>
      </c>
      <c r="H90" s="116">
        <v>0</v>
      </c>
    </row>
    <row r="91" spans="1:8" s="3" customFormat="1" ht="11.25" customHeight="1" x14ac:dyDescent="0.2">
      <c r="A91" s="110" t="s">
        <v>71</v>
      </c>
      <c r="B91" s="117"/>
      <c r="C91" s="117"/>
      <c r="D91" s="117"/>
      <c r="E91" s="121">
        <v>407967</v>
      </c>
      <c r="F91" s="115">
        <v>407967</v>
      </c>
      <c r="G91" s="115">
        <v>407967</v>
      </c>
      <c r="H91" s="116">
        <v>407967</v>
      </c>
    </row>
    <row r="92" spans="1:8" s="3" customFormat="1" ht="11.25" customHeight="1" x14ac:dyDescent="0.2">
      <c r="A92" s="122" t="s">
        <v>72</v>
      </c>
      <c r="B92" s="123"/>
      <c r="C92" s="123"/>
      <c r="D92" s="124"/>
      <c r="E92" s="125">
        <v>0</v>
      </c>
      <c r="F92" s="115">
        <v>0</v>
      </c>
      <c r="G92" s="115">
        <v>0</v>
      </c>
      <c r="H92" s="116">
        <v>0</v>
      </c>
    </row>
    <row r="93" spans="1:8" s="3" customFormat="1" ht="12" customHeight="1" thickBot="1" x14ac:dyDescent="0.25">
      <c r="A93" s="126"/>
      <c r="B93" s="127"/>
      <c r="C93" s="127"/>
      <c r="D93" s="128"/>
      <c r="E93" s="129"/>
      <c r="F93" s="130"/>
      <c r="G93" s="130"/>
      <c r="H93" s="131"/>
    </row>
    <row r="94" spans="1:8" ht="15" customHeight="1" x14ac:dyDescent="0.35">
      <c r="A94" s="132" t="s">
        <v>73</v>
      </c>
      <c r="B94" s="6"/>
    </row>
    <row r="95" spans="1:8" ht="15" customHeight="1" x14ac:dyDescent="0.35">
      <c r="A95" s="133" t="s">
        <v>74</v>
      </c>
      <c r="B95" s="6"/>
      <c r="E95" s="134"/>
    </row>
    <row r="98" spans="1:8" ht="15" customHeight="1" x14ac:dyDescent="0.35">
      <c r="A98" s="135" t="s">
        <v>75</v>
      </c>
      <c r="B98" s="135"/>
      <c r="C98" s="135"/>
      <c r="D98" s="135"/>
      <c r="E98" s="136">
        <f>E7-E82</f>
        <v>0</v>
      </c>
      <c r="F98" s="136">
        <f>F7-F82</f>
        <v>0</v>
      </c>
      <c r="G98" s="136">
        <f>G7-G82</f>
        <v>0</v>
      </c>
      <c r="H98" s="136">
        <f>H7-H82</f>
        <v>0</v>
      </c>
    </row>
    <row r="99" spans="1:8" ht="15" customHeight="1" x14ac:dyDescent="0.35">
      <c r="E99" s="137"/>
      <c r="F99" s="137"/>
      <c r="G99" s="137"/>
      <c r="H99" s="137"/>
    </row>
  </sheetData>
  <mergeCells count="1">
    <mergeCell ref="A2:H2"/>
  </mergeCells>
  <pageMargins left="0.7" right="0.7" top="0.75" bottom="0.75" header="0.3" footer="0.3"/>
  <pageSetup paperSize="9" orientation="portrait"/>
  <headerFooter>
    <oddFooter>&amp;L_x000D_&amp;1#&amp;"Calibri"&amp;10&amp;K000000 Interné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51"/>
  </sheetPr>
  <dimension ref="A1:J99"/>
  <sheetViews>
    <sheetView zoomScale="90" workbookViewId="0">
      <selection activeCell="E7" sqref="E7"/>
    </sheetView>
  </sheetViews>
  <sheetFormatPr defaultRowHeight="15" customHeight="1" x14ac:dyDescent="0.35"/>
  <cols>
    <col min="1" max="3" width="9.1796875" style="1"/>
    <col min="4" max="4" width="21.453125" style="1" customWidth="1"/>
    <col min="5" max="8" width="10.1796875" customWidth="1"/>
    <col min="260" max="260" width="10.7265625" customWidth="1"/>
    <col min="261" max="264" width="10.1796875" customWidth="1"/>
    <col min="516" max="516" width="10.7265625" customWidth="1"/>
    <col min="517" max="520" width="10.1796875" customWidth="1"/>
    <col min="772" max="772" width="10.7265625" customWidth="1"/>
    <col min="773" max="776" width="10.1796875" customWidth="1"/>
    <col min="1028" max="1028" width="10.7265625" customWidth="1"/>
    <col min="1029" max="1032" width="10.1796875" customWidth="1"/>
    <col min="1284" max="1284" width="10.7265625" customWidth="1"/>
    <col min="1285" max="1288" width="10.1796875" customWidth="1"/>
    <col min="1540" max="1540" width="10.7265625" customWidth="1"/>
    <col min="1541" max="1544" width="10.1796875" customWidth="1"/>
    <col min="1796" max="1796" width="10.7265625" customWidth="1"/>
    <col min="1797" max="1800" width="10.1796875" customWidth="1"/>
    <col min="2052" max="2052" width="10.7265625" customWidth="1"/>
    <col min="2053" max="2056" width="10.1796875" customWidth="1"/>
    <col min="2308" max="2308" width="10.7265625" customWidth="1"/>
    <col min="2309" max="2312" width="10.1796875" customWidth="1"/>
    <col min="2564" max="2564" width="10.7265625" customWidth="1"/>
    <col min="2565" max="2568" width="10.1796875" customWidth="1"/>
    <col min="2820" max="2820" width="10.7265625" customWidth="1"/>
    <col min="2821" max="2824" width="10.1796875" customWidth="1"/>
    <col min="3076" max="3076" width="10.7265625" customWidth="1"/>
    <col min="3077" max="3080" width="10.1796875" customWidth="1"/>
    <col min="3332" max="3332" width="10.7265625" customWidth="1"/>
    <col min="3333" max="3336" width="10.1796875" customWidth="1"/>
    <col min="3588" max="3588" width="10.7265625" customWidth="1"/>
    <col min="3589" max="3592" width="10.1796875" customWidth="1"/>
    <col min="3844" max="3844" width="10.7265625" customWidth="1"/>
    <col min="3845" max="3848" width="10.1796875" customWidth="1"/>
    <col min="4100" max="4100" width="10.7265625" customWidth="1"/>
    <col min="4101" max="4104" width="10.1796875" customWidth="1"/>
    <col min="4356" max="4356" width="10.7265625" customWidth="1"/>
    <col min="4357" max="4360" width="10.1796875" customWidth="1"/>
    <col min="4612" max="4612" width="10.7265625" customWidth="1"/>
    <col min="4613" max="4616" width="10.1796875" customWidth="1"/>
    <col min="4868" max="4868" width="10.7265625" customWidth="1"/>
    <col min="4869" max="4872" width="10.1796875" customWidth="1"/>
    <col min="5124" max="5124" width="10.7265625" customWidth="1"/>
    <col min="5125" max="5128" width="10.1796875" customWidth="1"/>
    <col min="5380" max="5380" width="10.7265625" customWidth="1"/>
    <col min="5381" max="5384" width="10.1796875" customWidth="1"/>
    <col min="5636" max="5636" width="10.7265625" customWidth="1"/>
    <col min="5637" max="5640" width="10.1796875" customWidth="1"/>
    <col min="5892" max="5892" width="10.7265625" customWidth="1"/>
    <col min="5893" max="5896" width="10.1796875" customWidth="1"/>
    <col min="6148" max="6148" width="10.7265625" customWidth="1"/>
    <col min="6149" max="6152" width="10.1796875" customWidth="1"/>
    <col min="6404" max="6404" width="10.7265625" customWidth="1"/>
    <col min="6405" max="6408" width="10.1796875" customWidth="1"/>
    <col min="6660" max="6660" width="10.7265625" customWidth="1"/>
    <col min="6661" max="6664" width="10.1796875" customWidth="1"/>
    <col min="6916" max="6916" width="10.7265625" customWidth="1"/>
    <col min="6917" max="6920" width="10.1796875" customWidth="1"/>
    <col min="7172" max="7172" width="10.7265625" customWidth="1"/>
    <col min="7173" max="7176" width="10.1796875" customWidth="1"/>
    <col min="7428" max="7428" width="10.7265625" customWidth="1"/>
    <col min="7429" max="7432" width="10.1796875" customWidth="1"/>
    <col min="7684" max="7684" width="10.7265625" customWidth="1"/>
    <col min="7685" max="7688" width="10.1796875" customWidth="1"/>
    <col min="7940" max="7940" width="10.7265625" customWidth="1"/>
    <col min="7941" max="7944" width="10.1796875" customWidth="1"/>
    <col min="8196" max="8196" width="10.7265625" customWidth="1"/>
    <col min="8197" max="8200" width="10.1796875" customWidth="1"/>
    <col min="8452" max="8452" width="10.7265625" customWidth="1"/>
    <col min="8453" max="8456" width="10.1796875" customWidth="1"/>
    <col min="8708" max="8708" width="10.7265625" customWidth="1"/>
    <col min="8709" max="8712" width="10.1796875" customWidth="1"/>
    <col min="8964" max="8964" width="10.7265625" customWidth="1"/>
    <col min="8965" max="8968" width="10.1796875" customWidth="1"/>
    <col min="9220" max="9220" width="10.7265625" customWidth="1"/>
    <col min="9221" max="9224" width="10.1796875" customWidth="1"/>
    <col min="9476" max="9476" width="10.7265625" customWidth="1"/>
    <col min="9477" max="9480" width="10.1796875" customWidth="1"/>
    <col min="9732" max="9732" width="10.7265625" customWidth="1"/>
    <col min="9733" max="9736" width="10.1796875" customWidth="1"/>
    <col min="9988" max="9988" width="10.7265625" customWidth="1"/>
    <col min="9989" max="9992" width="10.1796875" customWidth="1"/>
    <col min="10244" max="10244" width="10.7265625" customWidth="1"/>
    <col min="10245" max="10248" width="10.1796875" customWidth="1"/>
    <col min="10500" max="10500" width="10.7265625" customWidth="1"/>
    <col min="10501" max="10504" width="10.1796875" customWidth="1"/>
    <col min="10756" max="10756" width="10.7265625" customWidth="1"/>
    <col min="10757" max="10760" width="10.1796875" customWidth="1"/>
    <col min="11012" max="11012" width="10.7265625" customWidth="1"/>
    <col min="11013" max="11016" width="10.1796875" customWidth="1"/>
    <col min="11268" max="11268" width="10.7265625" customWidth="1"/>
    <col min="11269" max="11272" width="10.1796875" customWidth="1"/>
    <col min="11524" max="11524" width="10.7265625" customWidth="1"/>
    <col min="11525" max="11528" width="10.1796875" customWidth="1"/>
    <col min="11780" max="11780" width="10.7265625" customWidth="1"/>
    <col min="11781" max="11784" width="10.1796875" customWidth="1"/>
    <col min="12036" max="12036" width="10.7265625" customWidth="1"/>
    <col min="12037" max="12040" width="10.1796875" customWidth="1"/>
    <col min="12292" max="12292" width="10.7265625" customWidth="1"/>
    <col min="12293" max="12296" width="10.1796875" customWidth="1"/>
    <col min="12548" max="12548" width="10.7265625" customWidth="1"/>
    <col min="12549" max="12552" width="10.1796875" customWidth="1"/>
    <col min="12804" max="12804" width="10.7265625" customWidth="1"/>
    <col min="12805" max="12808" width="10.1796875" customWidth="1"/>
    <col min="13060" max="13060" width="10.7265625" customWidth="1"/>
    <col min="13061" max="13064" width="10.1796875" customWidth="1"/>
    <col min="13316" max="13316" width="10.7265625" customWidth="1"/>
    <col min="13317" max="13320" width="10.1796875" customWidth="1"/>
    <col min="13572" max="13572" width="10.7265625" customWidth="1"/>
    <col min="13573" max="13576" width="10.1796875" customWidth="1"/>
    <col min="13828" max="13828" width="10.7265625" customWidth="1"/>
    <col min="13829" max="13832" width="10.1796875" customWidth="1"/>
    <col min="14084" max="14084" width="10.7265625" customWidth="1"/>
    <col min="14085" max="14088" width="10.1796875" customWidth="1"/>
    <col min="14340" max="14340" width="10.7265625" customWidth="1"/>
    <col min="14341" max="14344" width="10.1796875" customWidth="1"/>
    <col min="14596" max="14596" width="10.7265625" customWidth="1"/>
    <col min="14597" max="14600" width="10.1796875" customWidth="1"/>
    <col min="14852" max="14852" width="10.7265625" customWidth="1"/>
    <col min="14853" max="14856" width="10.1796875" customWidth="1"/>
    <col min="15108" max="15108" width="10.7265625" customWidth="1"/>
    <col min="15109" max="15112" width="10.1796875" customWidth="1"/>
    <col min="15364" max="15364" width="10.7265625" customWidth="1"/>
    <col min="15365" max="15368" width="10.1796875" customWidth="1"/>
    <col min="15620" max="15620" width="10.7265625" customWidth="1"/>
    <col min="15621" max="15624" width="10.1796875" customWidth="1"/>
    <col min="15876" max="15876" width="10.7265625" customWidth="1"/>
    <col min="15877" max="15880" width="10.1796875" customWidth="1"/>
    <col min="16132" max="16132" width="10.7265625" customWidth="1"/>
    <col min="16133" max="16136" width="10.1796875" customWidth="1"/>
  </cols>
  <sheetData>
    <row r="1" spans="1:10" s="3" customFormat="1" ht="11.25" customHeight="1" x14ac:dyDescent="0.2">
      <c r="A1" s="2"/>
      <c r="B1" s="2"/>
      <c r="C1" s="2"/>
      <c r="D1" s="2"/>
    </row>
    <row r="2" spans="1:10" s="5" customFormat="1" ht="15" customHeight="1" x14ac:dyDescent="0.3">
      <c r="A2" s="167" t="s">
        <v>0</v>
      </c>
      <c r="B2" s="167"/>
      <c r="C2" s="167"/>
      <c r="D2" s="167"/>
      <c r="E2" s="167"/>
      <c r="F2" s="167"/>
      <c r="G2" s="167"/>
      <c r="H2" s="167"/>
      <c r="I2" s="4"/>
      <c r="J2" s="4"/>
    </row>
    <row r="3" spans="1:10" s="3" customFormat="1" ht="12" customHeight="1" thickBot="1" x14ac:dyDescent="0.25">
      <c r="A3" s="7"/>
      <c r="B3" s="8"/>
      <c r="C3" s="9"/>
      <c r="D3" s="9"/>
      <c r="H3" s="10" t="s">
        <v>1</v>
      </c>
    </row>
    <row r="4" spans="1:10" s="3" customFormat="1" ht="11.25" customHeight="1" x14ac:dyDescent="0.25">
      <c r="A4" s="11"/>
      <c r="B4" s="12"/>
      <c r="C4" s="12"/>
      <c r="D4" s="12"/>
      <c r="E4" s="13" t="s">
        <v>2</v>
      </c>
      <c r="F4" s="14" t="s">
        <v>3</v>
      </c>
      <c r="G4" s="14" t="s">
        <v>4</v>
      </c>
      <c r="H4" s="15" t="s">
        <v>5</v>
      </c>
      <c r="J4" s="16"/>
    </row>
    <row r="5" spans="1:10" s="3" customFormat="1" ht="12" customHeight="1" thickBot="1" x14ac:dyDescent="0.3">
      <c r="A5" s="17" t="s">
        <v>6</v>
      </c>
      <c r="B5" s="18"/>
      <c r="C5" s="18"/>
      <c r="D5" s="18"/>
      <c r="E5" s="19">
        <v>2018</v>
      </c>
      <c r="F5" s="20">
        <v>2018</v>
      </c>
      <c r="G5" s="20">
        <v>2018</v>
      </c>
      <c r="H5" s="21">
        <v>2018</v>
      </c>
    </row>
    <row r="6" spans="1:10" s="3" customFormat="1" ht="11.25" customHeight="1" x14ac:dyDescent="0.2">
      <c r="A6" s="11"/>
      <c r="B6" s="12"/>
      <c r="C6" s="12"/>
      <c r="D6" s="12"/>
      <c r="E6" s="22"/>
      <c r="F6" s="23"/>
      <c r="G6" s="24"/>
      <c r="H6" s="25"/>
    </row>
    <row r="7" spans="1:10" s="3" customFormat="1" ht="11.25" customHeight="1" x14ac:dyDescent="0.25">
      <c r="A7" s="26" t="s">
        <v>7</v>
      </c>
      <c r="B7" s="27"/>
      <c r="C7" s="27"/>
      <c r="D7" s="28"/>
      <c r="E7" s="29">
        <f>SUM(E11,E26)</f>
        <v>44144734</v>
      </c>
      <c r="F7" s="30">
        <f>SUM(F11,F26)</f>
        <v>45756044</v>
      </c>
      <c r="G7" s="30">
        <f>SUM(G11,G26)</f>
        <v>46236408</v>
      </c>
      <c r="H7" s="31">
        <f>SUM(H11,H26)</f>
        <v>44479164</v>
      </c>
    </row>
    <row r="8" spans="1:10" s="3" customFormat="1" ht="11.25" customHeight="1" x14ac:dyDescent="0.2">
      <c r="A8" s="32" t="s">
        <v>8</v>
      </c>
      <c r="B8" s="27"/>
      <c r="C8" s="27"/>
      <c r="D8" s="27"/>
      <c r="E8" s="33" t="s">
        <v>9</v>
      </c>
      <c r="F8" s="34" t="s">
        <v>9</v>
      </c>
      <c r="G8" s="34" t="s">
        <v>9</v>
      </c>
      <c r="H8" s="35">
        <f>H7/90275851*100</f>
        <v>49.27027937958735</v>
      </c>
    </row>
    <row r="9" spans="1:10" s="3" customFormat="1" ht="12" customHeight="1" thickBot="1" x14ac:dyDescent="0.25">
      <c r="A9" s="32" t="s">
        <v>10</v>
      </c>
      <c r="B9" s="27"/>
      <c r="C9" s="27"/>
      <c r="D9" s="27"/>
      <c r="E9" s="36"/>
      <c r="F9" s="37"/>
      <c r="G9" s="37"/>
      <c r="H9" s="38"/>
    </row>
    <row r="10" spans="1:10" s="3" customFormat="1" ht="11.25" customHeight="1" x14ac:dyDescent="0.25">
      <c r="A10" s="39" t="s">
        <v>11</v>
      </c>
      <c r="B10" s="40"/>
      <c r="C10" s="40"/>
      <c r="D10" s="40"/>
      <c r="E10" s="41"/>
      <c r="F10" s="42"/>
      <c r="G10" s="43"/>
      <c r="H10" s="44"/>
    </row>
    <row r="11" spans="1:10" s="3" customFormat="1" ht="11.25" customHeight="1" x14ac:dyDescent="0.25">
      <c r="A11" s="45" t="s">
        <v>12</v>
      </c>
      <c r="B11" s="46"/>
      <c r="C11" s="46"/>
      <c r="D11" s="47"/>
      <c r="E11" s="48">
        <f>SUM(E13,E19)</f>
        <v>19132862</v>
      </c>
      <c r="F11" s="49">
        <f>SUM(F13,F19)</f>
        <v>19658310</v>
      </c>
      <c r="G11" s="49">
        <f>SUM(G13,G19)</f>
        <v>20163249</v>
      </c>
      <c r="H11" s="50">
        <f>SUM(H13,H19)</f>
        <v>19006886</v>
      </c>
    </row>
    <row r="12" spans="1:10" s="3" customFormat="1" ht="11.25" customHeight="1" x14ac:dyDescent="0.2">
      <c r="A12" s="32"/>
      <c r="B12" s="27"/>
      <c r="C12" s="27"/>
      <c r="D12" s="27"/>
      <c r="E12" s="51"/>
      <c r="F12" s="52"/>
      <c r="G12" s="52"/>
      <c r="H12" s="53"/>
    </row>
    <row r="13" spans="1:10" s="3" customFormat="1" ht="11.25" customHeight="1" x14ac:dyDescent="0.2">
      <c r="A13" s="54" t="s">
        <v>13</v>
      </c>
      <c r="B13" s="55"/>
      <c r="C13" s="55"/>
      <c r="D13" s="56"/>
      <c r="E13" s="57">
        <f>SUM(E14:E17)</f>
        <v>242100</v>
      </c>
      <c r="F13" s="58">
        <f>SUM(F14:F17)</f>
        <v>284283</v>
      </c>
      <c r="G13" s="58">
        <f>SUM(G14:G17)</f>
        <v>470618</v>
      </c>
      <c r="H13" s="59">
        <f>SUM(H14:H17)</f>
        <v>531507</v>
      </c>
    </row>
    <row r="14" spans="1:10" s="3" customFormat="1" ht="11.25" customHeight="1" x14ac:dyDescent="0.2">
      <c r="A14" s="60" t="s">
        <v>14</v>
      </c>
      <c r="B14" s="46"/>
      <c r="C14" s="46"/>
      <c r="D14" s="55"/>
      <c r="E14" s="57">
        <v>39708</v>
      </c>
      <c r="F14" s="58">
        <v>42423</v>
      </c>
      <c r="G14" s="58">
        <v>40196</v>
      </c>
      <c r="H14" s="59">
        <v>42635</v>
      </c>
    </row>
    <row r="15" spans="1:10" s="3" customFormat="1" ht="11.25" customHeight="1" x14ac:dyDescent="0.2">
      <c r="A15" s="60" t="s">
        <v>15</v>
      </c>
      <c r="B15" s="61"/>
      <c r="C15" s="46"/>
      <c r="D15" s="55"/>
      <c r="E15" s="57">
        <v>0</v>
      </c>
      <c r="F15" s="58">
        <v>19</v>
      </c>
      <c r="G15" s="58">
        <v>190019</v>
      </c>
      <c r="H15" s="59">
        <v>300000</v>
      </c>
    </row>
    <row r="16" spans="1:10" s="3" customFormat="1" ht="11.25" customHeight="1" x14ac:dyDescent="0.2">
      <c r="A16" s="60" t="s">
        <v>16</v>
      </c>
      <c r="B16" s="46"/>
      <c r="C16" s="46"/>
      <c r="D16" s="55"/>
      <c r="E16" s="57">
        <v>72213</v>
      </c>
      <c r="F16" s="58">
        <v>106560</v>
      </c>
      <c r="G16" s="58">
        <v>102300</v>
      </c>
      <c r="H16" s="59">
        <v>43916</v>
      </c>
    </row>
    <row r="17" spans="1:8" s="3" customFormat="1" ht="11.25" customHeight="1" x14ac:dyDescent="0.2">
      <c r="A17" s="62" t="s">
        <v>17</v>
      </c>
      <c r="B17" s="55"/>
      <c r="C17" s="55"/>
      <c r="D17" s="56"/>
      <c r="E17" s="51">
        <v>130179</v>
      </c>
      <c r="F17" s="52">
        <v>135281</v>
      </c>
      <c r="G17" s="52">
        <v>138103</v>
      </c>
      <c r="H17" s="53">
        <v>144956</v>
      </c>
    </row>
    <row r="18" spans="1:8" s="3" customFormat="1" ht="11.25" customHeight="1" x14ac:dyDescent="0.2">
      <c r="A18" s="32"/>
      <c r="B18" s="27"/>
      <c r="C18" s="27"/>
      <c r="D18" s="27"/>
      <c r="E18" s="51"/>
      <c r="F18" s="52"/>
      <c r="G18" s="52"/>
      <c r="H18" s="53"/>
    </row>
    <row r="19" spans="1:8" s="3" customFormat="1" ht="11.25" customHeight="1" x14ac:dyDescent="0.2">
      <c r="A19" s="54" t="s">
        <v>18</v>
      </c>
      <c r="B19" s="55"/>
      <c r="C19" s="55"/>
      <c r="D19" s="56"/>
      <c r="E19" s="57">
        <f>SUM(E20:E24)</f>
        <v>18890762</v>
      </c>
      <c r="F19" s="58">
        <f>SUM(F20:F24)</f>
        <v>19374027</v>
      </c>
      <c r="G19" s="58">
        <f>SUM(G20:G24)</f>
        <v>19692631</v>
      </c>
      <c r="H19" s="59">
        <f>SUM(H20:H24)</f>
        <v>18475379</v>
      </c>
    </row>
    <row r="20" spans="1:8" s="3" customFormat="1" ht="11.25" customHeight="1" x14ac:dyDescent="0.2">
      <c r="A20" s="60" t="s">
        <v>14</v>
      </c>
      <c r="B20" s="46"/>
      <c r="C20" s="46"/>
      <c r="D20" s="56"/>
      <c r="E20" s="57">
        <v>0</v>
      </c>
      <c r="F20" s="58">
        <v>0</v>
      </c>
      <c r="G20" s="58">
        <v>0</v>
      </c>
      <c r="H20" s="59">
        <v>0</v>
      </c>
    </row>
    <row r="21" spans="1:8" s="3" customFormat="1" ht="11.25" customHeight="1" x14ac:dyDescent="0.2">
      <c r="A21" s="60" t="s">
        <v>15</v>
      </c>
      <c r="B21" s="46"/>
      <c r="C21" s="46"/>
      <c r="D21" s="56"/>
      <c r="E21" s="57">
        <v>17004059</v>
      </c>
      <c r="F21" s="58">
        <v>17476977</v>
      </c>
      <c r="G21" s="58">
        <v>17816965</v>
      </c>
      <c r="H21" s="59">
        <v>16484373</v>
      </c>
    </row>
    <row r="22" spans="1:8" s="3" customFormat="1" ht="11.25" customHeight="1" x14ac:dyDescent="0.2">
      <c r="A22" s="60" t="s">
        <v>16</v>
      </c>
      <c r="B22" s="46"/>
      <c r="C22" s="46"/>
      <c r="D22" s="55"/>
      <c r="E22" s="57">
        <v>1399098</v>
      </c>
      <c r="F22" s="58">
        <v>1413970</v>
      </c>
      <c r="G22" s="58">
        <v>1406795</v>
      </c>
      <c r="H22" s="59">
        <v>1443770</v>
      </c>
    </row>
    <row r="23" spans="1:8" s="3" customFormat="1" ht="11.25" customHeight="1" x14ac:dyDescent="0.2">
      <c r="A23" s="62" t="s">
        <v>17</v>
      </c>
      <c r="B23" s="55"/>
      <c r="C23" s="55"/>
      <c r="D23" s="56"/>
      <c r="E23" s="57">
        <v>419189</v>
      </c>
      <c r="F23" s="58">
        <v>409220</v>
      </c>
      <c r="G23" s="58">
        <v>391747</v>
      </c>
      <c r="H23" s="59">
        <v>460381</v>
      </c>
    </row>
    <row r="24" spans="1:8" s="3" customFormat="1" ht="11.25" customHeight="1" x14ac:dyDescent="0.2">
      <c r="A24" s="62" t="s">
        <v>19</v>
      </c>
      <c r="B24" s="55"/>
      <c r="C24" s="55"/>
      <c r="D24" s="56"/>
      <c r="E24" s="57">
        <v>68416</v>
      </c>
      <c r="F24" s="58">
        <v>73860</v>
      </c>
      <c r="G24" s="58">
        <v>77124</v>
      </c>
      <c r="H24" s="59">
        <v>86855</v>
      </c>
    </row>
    <row r="25" spans="1:8" s="3" customFormat="1" ht="11.25" customHeight="1" x14ac:dyDescent="0.2">
      <c r="A25" s="32"/>
      <c r="B25" s="27"/>
      <c r="C25" s="27"/>
      <c r="D25" s="27"/>
      <c r="E25" s="36"/>
      <c r="F25" s="37"/>
      <c r="G25" s="37"/>
      <c r="H25" s="38"/>
    </row>
    <row r="26" spans="1:8" s="3" customFormat="1" ht="11.25" customHeight="1" x14ac:dyDescent="0.25">
      <c r="A26" s="45" t="s">
        <v>20</v>
      </c>
      <c r="B26" s="46"/>
      <c r="C26" s="46"/>
      <c r="D26" s="47"/>
      <c r="E26" s="48">
        <f>SUM(E28,E34)</f>
        <v>25011872</v>
      </c>
      <c r="F26" s="49">
        <f>SUM(F28,F34)</f>
        <v>26097734</v>
      </c>
      <c r="G26" s="49">
        <f>SUM(G28,G34)</f>
        <v>26073159</v>
      </c>
      <c r="H26" s="50">
        <f>SUM(H28,H34)</f>
        <v>25472278</v>
      </c>
    </row>
    <row r="27" spans="1:8" s="3" customFormat="1" ht="11.25" customHeight="1" x14ac:dyDescent="0.2">
      <c r="A27" s="32"/>
      <c r="B27" s="27"/>
      <c r="C27" s="27"/>
      <c r="D27" s="27"/>
      <c r="E27" s="51"/>
      <c r="F27" s="52"/>
      <c r="G27" s="52"/>
      <c r="H27" s="53"/>
    </row>
    <row r="28" spans="1:8" s="3" customFormat="1" ht="11.25" customHeight="1" x14ac:dyDescent="0.2">
      <c r="A28" s="54" t="s">
        <v>21</v>
      </c>
      <c r="B28" s="55"/>
      <c r="C28" s="55"/>
      <c r="D28" s="56"/>
      <c r="E28" s="57">
        <f>SUM(E29:E32)</f>
        <v>8510</v>
      </c>
      <c r="F28" s="58">
        <f>SUM(F29:F32)</f>
        <v>39</v>
      </c>
      <c r="G28" s="58">
        <f>SUM(G29:G32)</f>
        <v>119631</v>
      </c>
      <c r="H28" s="59">
        <f>SUM(H29:H32)</f>
        <v>535884</v>
      </c>
    </row>
    <row r="29" spans="1:8" s="3" customFormat="1" ht="11.25" customHeight="1" x14ac:dyDescent="0.2">
      <c r="A29" s="60" t="s">
        <v>14</v>
      </c>
      <c r="B29" s="46"/>
      <c r="C29" s="46"/>
      <c r="D29" s="56"/>
      <c r="E29" s="57">
        <v>8480</v>
      </c>
      <c r="F29" s="58">
        <v>0</v>
      </c>
      <c r="G29" s="58">
        <v>13800</v>
      </c>
      <c r="H29" s="59">
        <v>35220</v>
      </c>
    </row>
    <row r="30" spans="1:8" s="3" customFormat="1" ht="11.25" customHeight="1" x14ac:dyDescent="0.2">
      <c r="A30" s="60" t="s">
        <v>15</v>
      </c>
      <c r="B30" s="61"/>
      <c r="C30" s="46"/>
      <c r="D30" s="56"/>
      <c r="E30" s="57">
        <v>0</v>
      </c>
      <c r="F30" s="58">
        <v>0</v>
      </c>
      <c r="G30" s="58">
        <v>105000</v>
      </c>
      <c r="H30" s="59">
        <v>500000</v>
      </c>
    </row>
    <row r="31" spans="1:8" s="3" customFormat="1" ht="11.25" customHeight="1" x14ac:dyDescent="0.2">
      <c r="A31" s="60" t="s">
        <v>16</v>
      </c>
      <c r="B31" s="46"/>
      <c r="C31" s="46"/>
      <c r="D31" s="55"/>
      <c r="E31" s="57">
        <v>0</v>
      </c>
      <c r="F31" s="58">
        <v>0</v>
      </c>
      <c r="G31" s="58">
        <v>105</v>
      </c>
      <c r="H31" s="59">
        <v>25</v>
      </c>
    </row>
    <row r="32" spans="1:8" s="3" customFormat="1" ht="11.25" customHeight="1" x14ac:dyDescent="0.2">
      <c r="A32" s="62" t="s">
        <v>17</v>
      </c>
      <c r="B32" s="55"/>
      <c r="C32" s="55"/>
      <c r="D32" s="56"/>
      <c r="E32" s="57">
        <v>30</v>
      </c>
      <c r="F32" s="58">
        <v>39</v>
      </c>
      <c r="G32" s="58">
        <v>726</v>
      </c>
      <c r="H32" s="59">
        <v>639</v>
      </c>
    </row>
    <row r="33" spans="1:8" s="3" customFormat="1" ht="11.25" customHeight="1" x14ac:dyDescent="0.2">
      <c r="A33" s="32"/>
      <c r="B33" s="27"/>
      <c r="C33" s="27"/>
      <c r="D33" s="27"/>
      <c r="E33" s="51"/>
      <c r="F33" s="52"/>
      <c r="G33" s="52"/>
      <c r="H33" s="53"/>
    </row>
    <row r="34" spans="1:8" s="3" customFormat="1" ht="11.25" customHeight="1" x14ac:dyDescent="0.2">
      <c r="A34" s="54" t="s">
        <v>22</v>
      </c>
      <c r="B34" s="55"/>
      <c r="C34" s="55"/>
      <c r="D34" s="56"/>
      <c r="E34" s="57">
        <f>SUM(E35:E39)</f>
        <v>25003362</v>
      </c>
      <c r="F34" s="58">
        <f>SUM(F35:F39)</f>
        <v>26097695</v>
      </c>
      <c r="G34" s="58">
        <f>SUM(G35:G39)</f>
        <v>25953528</v>
      </c>
      <c r="H34" s="59">
        <f>SUM(H35:H39)</f>
        <v>24936394</v>
      </c>
    </row>
    <row r="35" spans="1:8" s="3" customFormat="1" ht="11.25" customHeight="1" x14ac:dyDescent="0.2">
      <c r="A35" s="60" t="s">
        <v>14</v>
      </c>
      <c r="B35" s="46"/>
      <c r="C35" s="46"/>
      <c r="D35" s="56"/>
      <c r="E35" s="57">
        <v>0</v>
      </c>
      <c r="F35" s="58">
        <v>0</v>
      </c>
      <c r="G35" s="58">
        <v>0</v>
      </c>
      <c r="H35" s="59">
        <v>0</v>
      </c>
    </row>
    <row r="36" spans="1:8" s="3" customFormat="1" ht="11.25" customHeight="1" x14ac:dyDescent="0.2">
      <c r="A36" s="60" t="s">
        <v>15</v>
      </c>
      <c r="B36" s="46"/>
      <c r="C36" s="46"/>
      <c r="D36" s="56"/>
      <c r="E36" s="57">
        <v>20536874</v>
      </c>
      <c r="F36" s="58">
        <v>21643266</v>
      </c>
      <c r="G36" s="58">
        <v>21505976</v>
      </c>
      <c r="H36" s="59">
        <v>20470976</v>
      </c>
    </row>
    <row r="37" spans="1:8" s="3" customFormat="1" ht="11.25" customHeight="1" x14ac:dyDescent="0.2">
      <c r="A37" s="60" t="s">
        <v>16</v>
      </c>
      <c r="B37" s="46"/>
      <c r="C37" s="46"/>
      <c r="D37" s="55"/>
      <c r="E37" s="57">
        <v>2497156</v>
      </c>
      <c r="F37" s="58">
        <v>2482085</v>
      </c>
      <c r="G37" s="58">
        <v>2472161</v>
      </c>
      <c r="H37" s="59">
        <v>2487051</v>
      </c>
    </row>
    <row r="38" spans="1:8" s="3" customFormat="1" ht="11.25" customHeight="1" x14ac:dyDescent="0.2">
      <c r="A38" s="62" t="s">
        <v>17</v>
      </c>
      <c r="B38" s="55"/>
      <c r="C38" s="55"/>
      <c r="D38" s="56"/>
      <c r="E38" s="57">
        <v>1969321</v>
      </c>
      <c r="F38" s="58">
        <v>1972338</v>
      </c>
      <c r="G38" s="58">
        <v>1975380</v>
      </c>
      <c r="H38" s="59">
        <v>1978354</v>
      </c>
    </row>
    <row r="39" spans="1:8" s="3" customFormat="1" ht="11.25" customHeight="1" x14ac:dyDescent="0.2">
      <c r="A39" s="62" t="s">
        <v>19</v>
      </c>
      <c r="B39" s="55"/>
      <c r="C39" s="55"/>
      <c r="D39" s="56"/>
      <c r="E39" s="57">
        <v>11</v>
      </c>
      <c r="F39" s="58">
        <v>6</v>
      </c>
      <c r="G39" s="58">
        <v>11</v>
      </c>
      <c r="H39" s="59">
        <v>13</v>
      </c>
    </row>
    <row r="40" spans="1:8" s="3" customFormat="1" ht="11.25" customHeight="1" x14ac:dyDescent="0.2">
      <c r="A40" s="54"/>
      <c r="B40" s="55"/>
      <c r="C40" s="55"/>
      <c r="D40" s="55"/>
      <c r="E40" s="51"/>
      <c r="F40" s="52"/>
      <c r="G40" s="63"/>
      <c r="H40" s="64"/>
    </row>
    <row r="41" spans="1:8" s="3" customFormat="1" ht="11.25" customHeight="1" x14ac:dyDescent="0.25">
      <c r="A41" s="45" t="s">
        <v>23</v>
      </c>
      <c r="B41" s="65"/>
      <c r="C41" s="65"/>
      <c r="D41" s="47"/>
      <c r="E41" s="48">
        <f>SUM(E13,E28)</f>
        <v>250610</v>
      </c>
      <c r="F41" s="49">
        <f>SUM(F13,F28)</f>
        <v>284322</v>
      </c>
      <c r="G41" s="49">
        <f>SUM(G13,G28)</f>
        <v>590249</v>
      </c>
      <c r="H41" s="50">
        <f>SUM(H13,H28)</f>
        <v>1067391</v>
      </c>
    </row>
    <row r="42" spans="1:8" s="3" customFormat="1" ht="11.25" customHeight="1" x14ac:dyDescent="0.25">
      <c r="A42" s="66" t="s">
        <v>24</v>
      </c>
      <c r="B42" s="28"/>
      <c r="C42" s="28"/>
      <c r="D42" s="67"/>
      <c r="E42" s="57">
        <v>0</v>
      </c>
      <c r="F42" s="58">
        <v>0</v>
      </c>
      <c r="G42" s="58">
        <v>295000</v>
      </c>
      <c r="H42" s="59">
        <v>800000</v>
      </c>
    </row>
    <row r="43" spans="1:8" s="3" customFormat="1" ht="11.25" customHeight="1" x14ac:dyDescent="0.25">
      <c r="A43" s="68"/>
      <c r="B43" s="69"/>
      <c r="C43" s="69"/>
      <c r="D43" s="70"/>
      <c r="E43" s="71"/>
      <c r="F43" s="72"/>
      <c r="G43" s="72"/>
      <c r="H43" s="73"/>
    </row>
    <row r="44" spans="1:8" s="3" customFormat="1" ht="12" customHeight="1" thickBot="1" x14ac:dyDescent="0.3">
      <c r="A44" s="17" t="s">
        <v>25</v>
      </c>
      <c r="B44" s="18"/>
      <c r="C44" s="18"/>
      <c r="D44" s="74"/>
      <c r="E44" s="75">
        <f>SUM(E19,E34)</f>
        <v>43894124</v>
      </c>
      <c r="F44" s="76">
        <f>SUM(F19,F34)</f>
        <v>45471722</v>
      </c>
      <c r="G44" s="76">
        <f>SUM(G19,G34)</f>
        <v>45646159</v>
      </c>
      <c r="H44" s="77">
        <f>SUM(H19,H34)</f>
        <v>43411773</v>
      </c>
    </row>
    <row r="45" spans="1:8" s="3" customFormat="1" ht="11.25" customHeight="1" x14ac:dyDescent="0.25">
      <c r="A45" s="45" t="s">
        <v>26</v>
      </c>
      <c r="B45" s="65"/>
      <c r="C45" s="65"/>
      <c r="D45" s="47"/>
      <c r="E45" s="78"/>
      <c r="F45" s="79"/>
      <c r="G45" s="80"/>
      <c r="H45" s="81"/>
    </row>
    <row r="46" spans="1:8" s="3" customFormat="1" ht="11.25" customHeight="1" x14ac:dyDescent="0.25">
      <c r="A46" s="26" t="s">
        <v>27</v>
      </c>
      <c r="B46" s="28"/>
      <c r="C46" s="65" t="s">
        <v>28</v>
      </c>
      <c r="D46" s="67"/>
      <c r="E46" s="48">
        <f>SUM(E47:E48)</f>
        <v>48188</v>
      </c>
      <c r="F46" s="49">
        <f>SUM(F47:F48)</f>
        <v>42423</v>
      </c>
      <c r="G46" s="49">
        <f>SUM(G47:G48)</f>
        <v>53996</v>
      </c>
      <c r="H46" s="50">
        <f>SUM(H47:H48)</f>
        <v>77855</v>
      </c>
    </row>
    <row r="47" spans="1:8" s="3" customFormat="1" ht="11.25" customHeight="1" x14ac:dyDescent="0.2">
      <c r="A47" s="54" t="s">
        <v>29</v>
      </c>
      <c r="B47" s="55"/>
      <c r="C47" s="55"/>
      <c r="D47" s="56"/>
      <c r="E47" s="51">
        <f>E14+E29</f>
        <v>48188</v>
      </c>
      <c r="F47" s="52">
        <f>F14+F29</f>
        <v>42423</v>
      </c>
      <c r="G47" s="52">
        <f>G14+G29</f>
        <v>53996</v>
      </c>
      <c r="H47" s="53">
        <f>H14+H29</f>
        <v>77855</v>
      </c>
    </row>
    <row r="48" spans="1:8" s="3" customFormat="1" ht="11.25" customHeight="1" x14ac:dyDescent="0.2">
      <c r="A48" s="54" t="s">
        <v>30</v>
      </c>
      <c r="B48" s="55"/>
      <c r="C48" s="55"/>
      <c r="D48" s="56"/>
      <c r="E48" s="51">
        <f>E20+E35</f>
        <v>0</v>
      </c>
      <c r="F48" s="52">
        <f>F20+F35</f>
        <v>0</v>
      </c>
      <c r="G48" s="52">
        <f>G20+G35</f>
        <v>0</v>
      </c>
      <c r="H48" s="53">
        <f>H20+H35</f>
        <v>0</v>
      </c>
    </row>
    <row r="49" spans="1:8" s="3" customFormat="1" ht="11.25" customHeight="1" x14ac:dyDescent="0.2">
      <c r="A49" s="54" t="s">
        <v>31</v>
      </c>
      <c r="B49" s="55"/>
      <c r="C49" s="55"/>
      <c r="D49" s="56"/>
      <c r="E49" s="51">
        <f>E14+E20</f>
        <v>39708</v>
      </c>
      <c r="F49" s="52">
        <f>F14+F20</f>
        <v>42423</v>
      </c>
      <c r="G49" s="52">
        <f>G14+G20</f>
        <v>40196</v>
      </c>
      <c r="H49" s="53">
        <f>H14+H20</f>
        <v>42635</v>
      </c>
    </row>
    <row r="50" spans="1:8" s="3" customFormat="1" ht="11.25" customHeight="1" x14ac:dyDescent="0.2">
      <c r="A50" s="54" t="s">
        <v>32</v>
      </c>
      <c r="B50" s="55"/>
      <c r="C50" s="55"/>
      <c r="D50" s="56"/>
      <c r="E50" s="51">
        <f>E29+E35</f>
        <v>8480</v>
      </c>
      <c r="F50" s="52">
        <f>F29+F35</f>
        <v>0</v>
      </c>
      <c r="G50" s="52">
        <f>G29+G35</f>
        <v>13800</v>
      </c>
      <c r="H50" s="53">
        <f>H29+H35</f>
        <v>35220</v>
      </c>
    </row>
    <row r="51" spans="1:8" s="3" customFormat="1" ht="11.25" customHeight="1" x14ac:dyDescent="0.25">
      <c r="A51" s="26"/>
      <c r="B51" s="28"/>
      <c r="C51" s="28"/>
      <c r="D51" s="67"/>
      <c r="E51" s="71"/>
      <c r="F51" s="72"/>
      <c r="G51" s="72"/>
      <c r="H51" s="73"/>
    </row>
    <row r="52" spans="1:8" s="3" customFormat="1" ht="11.25" customHeight="1" x14ac:dyDescent="0.25">
      <c r="A52" s="45" t="s">
        <v>33</v>
      </c>
      <c r="B52" s="65"/>
      <c r="C52" s="65" t="s">
        <v>34</v>
      </c>
      <c r="D52" s="47"/>
      <c r="E52" s="48">
        <f>SUM(E53:E54)</f>
        <v>37540933</v>
      </c>
      <c r="F52" s="49">
        <f>SUM(F53:F54)</f>
        <v>39120262</v>
      </c>
      <c r="G52" s="49">
        <f>SUM(G53:G54)</f>
        <v>39617960</v>
      </c>
      <c r="H52" s="50">
        <f>SUM(H53:H54)</f>
        <v>37755349</v>
      </c>
    </row>
    <row r="53" spans="1:8" s="3" customFormat="1" ht="11.25" customHeight="1" x14ac:dyDescent="0.25">
      <c r="A53" s="54" t="s">
        <v>35</v>
      </c>
      <c r="B53" s="55"/>
      <c r="C53" s="82"/>
      <c r="D53" s="56"/>
      <c r="E53" s="51">
        <f>SUM(E15+E30)</f>
        <v>0</v>
      </c>
      <c r="F53" s="52">
        <f>SUM(F15+F30)</f>
        <v>19</v>
      </c>
      <c r="G53" s="52">
        <f>SUM(G15+G30)</f>
        <v>295019</v>
      </c>
      <c r="H53" s="53">
        <f>SUM(H15+H30)</f>
        <v>800000</v>
      </c>
    </row>
    <row r="54" spans="1:8" s="3" customFormat="1" ht="11.25" customHeight="1" x14ac:dyDescent="0.25">
      <c r="A54" s="54" t="s">
        <v>36</v>
      </c>
      <c r="B54" s="55"/>
      <c r="C54" s="82"/>
      <c r="D54" s="56"/>
      <c r="E54" s="51">
        <f>SUM(E21+E36)</f>
        <v>37540933</v>
      </c>
      <c r="F54" s="52">
        <f>SUM(F21+F36)</f>
        <v>39120243</v>
      </c>
      <c r="G54" s="52">
        <f>SUM(G21+G36)</f>
        <v>39322941</v>
      </c>
      <c r="H54" s="53">
        <f>SUM(H21+H36)</f>
        <v>36955349</v>
      </c>
    </row>
    <row r="55" spans="1:8" s="3" customFormat="1" ht="11.25" customHeight="1" x14ac:dyDescent="0.25">
      <c r="A55" s="54" t="s">
        <v>37</v>
      </c>
      <c r="B55" s="55"/>
      <c r="C55" s="82"/>
      <c r="D55" s="56"/>
      <c r="E55" s="51">
        <f>SUM(E15+E21)</f>
        <v>17004059</v>
      </c>
      <c r="F55" s="52">
        <f>SUM(F15+F21)</f>
        <v>17476996</v>
      </c>
      <c r="G55" s="52">
        <f>SUM(G15+G21)</f>
        <v>18006984</v>
      </c>
      <c r="H55" s="53">
        <f>SUM(H15+H21)</f>
        <v>16784373</v>
      </c>
    </row>
    <row r="56" spans="1:8" s="3" customFormat="1" ht="11.25" customHeight="1" x14ac:dyDescent="0.25">
      <c r="A56" s="54" t="s">
        <v>38</v>
      </c>
      <c r="B56" s="55"/>
      <c r="C56" s="82"/>
      <c r="D56" s="83"/>
      <c r="E56" s="51">
        <f>SUM(E30+E36)</f>
        <v>20536874</v>
      </c>
      <c r="F56" s="52">
        <f>SUM(F30+F36)</f>
        <v>21643266</v>
      </c>
      <c r="G56" s="52">
        <f>SUM(G30+G36)</f>
        <v>21610976</v>
      </c>
      <c r="H56" s="53">
        <f>SUM(H30+H36)</f>
        <v>20970976</v>
      </c>
    </row>
    <row r="57" spans="1:8" s="3" customFormat="1" ht="11.25" customHeight="1" x14ac:dyDescent="0.25">
      <c r="A57" s="84"/>
      <c r="B57" s="85"/>
      <c r="C57" s="28"/>
      <c r="D57" s="67"/>
      <c r="E57" s="71"/>
      <c r="F57" s="72"/>
      <c r="G57" s="72"/>
      <c r="H57" s="73"/>
    </row>
    <row r="58" spans="1:8" s="3" customFormat="1" ht="11.25" customHeight="1" x14ac:dyDescent="0.25">
      <c r="A58" s="26" t="s">
        <v>39</v>
      </c>
      <c r="B58" s="28"/>
      <c r="C58" s="65" t="s">
        <v>40</v>
      </c>
      <c r="D58" s="67"/>
      <c r="E58" s="48">
        <f>SUM(E59:E60)</f>
        <v>6555613</v>
      </c>
      <c r="F58" s="49">
        <f>SUM(F59:F60)</f>
        <v>6593359</v>
      </c>
      <c r="G58" s="49">
        <f>SUM(G59:G60)</f>
        <v>6564452</v>
      </c>
      <c r="H58" s="50">
        <f>SUM(H59:H60)</f>
        <v>6645960</v>
      </c>
    </row>
    <row r="59" spans="1:8" s="3" customFormat="1" ht="11.25" customHeight="1" x14ac:dyDescent="0.2">
      <c r="A59" s="54" t="s">
        <v>41</v>
      </c>
      <c r="B59" s="55"/>
      <c r="C59" s="55"/>
      <c r="D59" s="56"/>
      <c r="E59" s="51">
        <f t="shared" ref="E59:H62" si="0">E65+E71+E77</f>
        <v>202422</v>
      </c>
      <c r="F59" s="52">
        <f t="shared" si="0"/>
        <v>241880</v>
      </c>
      <c r="G59" s="52">
        <f t="shared" si="0"/>
        <v>241234</v>
      </c>
      <c r="H59" s="53">
        <f t="shared" si="0"/>
        <v>189536</v>
      </c>
    </row>
    <row r="60" spans="1:8" s="3" customFormat="1" ht="11.25" customHeight="1" x14ac:dyDescent="0.2">
      <c r="A60" s="54" t="s">
        <v>42</v>
      </c>
      <c r="B60" s="55"/>
      <c r="C60" s="55"/>
      <c r="D60" s="56"/>
      <c r="E60" s="51">
        <f t="shared" si="0"/>
        <v>6353191</v>
      </c>
      <c r="F60" s="52">
        <f t="shared" si="0"/>
        <v>6351479</v>
      </c>
      <c r="G60" s="52">
        <f t="shared" si="0"/>
        <v>6323218</v>
      </c>
      <c r="H60" s="53">
        <f t="shared" si="0"/>
        <v>6456424</v>
      </c>
    </row>
    <row r="61" spans="1:8" s="3" customFormat="1" ht="11.25" customHeight="1" x14ac:dyDescent="0.2">
      <c r="A61" s="54" t="s">
        <v>43</v>
      </c>
      <c r="B61" s="55"/>
      <c r="C61" s="55"/>
      <c r="D61" s="56"/>
      <c r="E61" s="51">
        <f t="shared" si="0"/>
        <v>2089095</v>
      </c>
      <c r="F61" s="52">
        <f t="shared" si="0"/>
        <v>2138891</v>
      </c>
      <c r="G61" s="52">
        <f t="shared" si="0"/>
        <v>2116069</v>
      </c>
      <c r="H61" s="53">
        <f t="shared" si="0"/>
        <v>2179878</v>
      </c>
    </row>
    <row r="62" spans="1:8" s="3" customFormat="1" ht="11.25" customHeight="1" x14ac:dyDescent="0.2">
      <c r="A62" s="54" t="s">
        <v>44</v>
      </c>
      <c r="B62" s="55"/>
      <c r="C62" s="55"/>
      <c r="D62" s="56"/>
      <c r="E62" s="51">
        <f t="shared" si="0"/>
        <v>4466518</v>
      </c>
      <c r="F62" s="52">
        <f t="shared" si="0"/>
        <v>4454468</v>
      </c>
      <c r="G62" s="52">
        <f t="shared" si="0"/>
        <v>4448383</v>
      </c>
      <c r="H62" s="53">
        <f t="shared" si="0"/>
        <v>4466082</v>
      </c>
    </row>
    <row r="63" spans="1:8" s="3" customFormat="1" ht="11.25" customHeight="1" x14ac:dyDescent="0.2">
      <c r="A63" s="84"/>
      <c r="B63" s="85"/>
      <c r="C63" s="85"/>
      <c r="D63" s="70"/>
      <c r="E63" s="71"/>
      <c r="F63" s="72"/>
      <c r="G63" s="72"/>
      <c r="H63" s="73"/>
    </row>
    <row r="64" spans="1:8" s="3" customFormat="1" ht="11.25" customHeight="1" x14ac:dyDescent="0.25">
      <c r="A64" s="45" t="s">
        <v>45</v>
      </c>
      <c r="B64" s="65"/>
      <c r="C64" s="65" t="s">
        <v>46</v>
      </c>
      <c r="D64" s="47"/>
      <c r="E64" s="48">
        <f>SUM(E65:E66)</f>
        <v>3968467</v>
      </c>
      <c r="F64" s="49">
        <f>SUM(F65:F66)</f>
        <v>4002615</v>
      </c>
      <c r="G64" s="49">
        <f>SUM(G65:G66)</f>
        <v>3981361</v>
      </c>
      <c r="H64" s="50">
        <f>SUM(H65:H66)</f>
        <v>3974762</v>
      </c>
    </row>
    <row r="65" spans="1:8" s="3" customFormat="1" ht="11.25" customHeight="1" x14ac:dyDescent="0.25">
      <c r="A65" s="54" t="s">
        <v>47</v>
      </c>
      <c r="B65" s="55"/>
      <c r="C65" s="82"/>
      <c r="D65" s="55"/>
      <c r="E65" s="51">
        <f>SUM(E16+E31)</f>
        <v>72213</v>
      </c>
      <c r="F65" s="52">
        <f>SUM(F16+F31)</f>
        <v>106560</v>
      </c>
      <c r="G65" s="52">
        <f>SUM(G16+G31)</f>
        <v>102405</v>
      </c>
      <c r="H65" s="53">
        <f>SUM(H16+H31)</f>
        <v>43941</v>
      </c>
    </row>
    <row r="66" spans="1:8" s="3" customFormat="1" ht="11.25" customHeight="1" x14ac:dyDescent="0.25">
      <c r="A66" s="54" t="s">
        <v>48</v>
      </c>
      <c r="B66" s="55"/>
      <c r="C66" s="82"/>
      <c r="D66" s="55"/>
      <c r="E66" s="51">
        <f>SUM(E22+E37)</f>
        <v>3896254</v>
      </c>
      <c r="F66" s="52">
        <f>SUM(F22+F37)</f>
        <v>3896055</v>
      </c>
      <c r="G66" s="52">
        <f>SUM(G22+G37)</f>
        <v>3878956</v>
      </c>
      <c r="H66" s="53">
        <f>SUM(H22+H37)</f>
        <v>3930821</v>
      </c>
    </row>
    <row r="67" spans="1:8" s="3" customFormat="1" ht="11.25" customHeight="1" x14ac:dyDescent="0.25">
      <c r="A67" s="54" t="s">
        <v>49</v>
      </c>
      <c r="B67" s="55"/>
      <c r="C67" s="82"/>
      <c r="D67" s="55"/>
      <c r="E67" s="51">
        <f>SUM(E16+E22)</f>
        <v>1471311</v>
      </c>
      <c r="F67" s="52">
        <f>SUM(F16+F22)</f>
        <v>1520530</v>
      </c>
      <c r="G67" s="52">
        <f>SUM(G16+G22)</f>
        <v>1509095</v>
      </c>
      <c r="H67" s="53">
        <f>SUM(H16+H22)</f>
        <v>1487686</v>
      </c>
    </row>
    <row r="68" spans="1:8" s="3" customFormat="1" ht="11.25" customHeight="1" x14ac:dyDescent="0.25">
      <c r="A68" s="54" t="s">
        <v>50</v>
      </c>
      <c r="B68" s="55"/>
      <c r="C68" s="82"/>
      <c r="D68" s="55"/>
      <c r="E68" s="51">
        <f>SUM(E31+E37)</f>
        <v>2497156</v>
      </c>
      <c r="F68" s="52">
        <f>SUM(F31+F37)</f>
        <v>2482085</v>
      </c>
      <c r="G68" s="52">
        <f>SUM(G31+G37)</f>
        <v>2472266</v>
      </c>
      <c r="H68" s="53">
        <f>SUM(H31+H37)</f>
        <v>2487076</v>
      </c>
    </row>
    <row r="69" spans="1:8" s="3" customFormat="1" ht="11.25" customHeight="1" x14ac:dyDescent="0.25">
      <c r="A69" s="68"/>
      <c r="B69" s="69"/>
      <c r="C69" s="69"/>
      <c r="D69" s="70" t="s">
        <v>51</v>
      </c>
      <c r="E69" s="71"/>
      <c r="F69" s="72"/>
      <c r="G69" s="72"/>
      <c r="H69" s="73"/>
    </row>
    <row r="70" spans="1:8" s="3" customFormat="1" ht="11.25" customHeight="1" x14ac:dyDescent="0.25">
      <c r="A70" s="45" t="s">
        <v>52</v>
      </c>
      <c r="B70" s="65"/>
      <c r="C70" s="65"/>
      <c r="D70" s="47"/>
      <c r="E70" s="48">
        <f>SUM(E71:E72)</f>
        <v>2518719</v>
      </c>
      <c r="F70" s="49">
        <f>SUM(F71:F72)</f>
        <v>2516878</v>
      </c>
      <c r="G70" s="49">
        <f>SUM(G71:G72)</f>
        <v>2505956</v>
      </c>
      <c r="H70" s="50">
        <f>SUM(H71:H72)</f>
        <v>2584330</v>
      </c>
    </row>
    <row r="71" spans="1:8" s="3" customFormat="1" ht="11.25" customHeight="1" x14ac:dyDescent="0.25">
      <c r="A71" s="54" t="s">
        <v>53</v>
      </c>
      <c r="B71" s="55"/>
      <c r="C71" s="82"/>
      <c r="D71" s="55"/>
      <c r="E71" s="51">
        <f>SUM(E17+E32)</f>
        <v>130209</v>
      </c>
      <c r="F71" s="52">
        <f>SUM(F17+F32)</f>
        <v>135320</v>
      </c>
      <c r="G71" s="52">
        <f>SUM(G17+G32)</f>
        <v>138829</v>
      </c>
      <c r="H71" s="53">
        <f>SUM(H17+H32)</f>
        <v>145595</v>
      </c>
    </row>
    <row r="72" spans="1:8" s="3" customFormat="1" ht="11.25" customHeight="1" x14ac:dyDescent="0.25">
      <c r="A72" s="54" t="s">
        <v>54</v>
      </c>
      <c r="B72" s="55"/>
      <c r="C72" s="82"/>
      <c r="D72" s="55"/>
      <c r="E72" s="51">
        <f>SUM(E23+E38)</f>
        <v>2388510</v>
      </c>
      <c r="F72" s="52">
        <f>SUM(F23+F38)</f>
        <v>2381558</v>
      </c>
      <c r="G72" s="52">
        <f>SUM(G23+G38)</f>
        <v>2367127</v>
      </c>
      <c r="H72" s="53">
        <f>SUM(H23+H38)</f>
        <v>2438735</v>
      </c>
    </row>
    <row r="73" spans="1:8" s="3" customFormat="1" ht="11.25" customHeight="1" x14ac:dyDescent="0.25">
      <c r="A73" s="54" t="s">
        <v>55</v>
      </c>
      <c r="B73" s="55"/>
      <c r="C73" s="82"/>
      <c r="D73" s="55"/>
      <c r="E73" s="51">
        <f>SUM(E17+E23)</f>
        <v>549368</v>
      </c>
      <c r="F73" s="52">
        <f>SUM(F17+F23)</f>
        <v>544501</v>
      </c>
      <c r="G73" s="52">
        <f>SUM(G17+G23)</f>
        <v>529850</v>
      </c>
      <c r="H73" s="53">
        <f>SUM(H17+H23)</f>
        <v>605337</v>
      </c>
    </row>
    <row r="74" spans="1:8" s="3" customFormat="1" ht="11.25" customHeight="1" x14ac:dyDescent="0.25">
      <c r="A74" s="54" t="s">
        <v>56</v>
      </c>
      <c r="B74" s="55"/>
      <c r="C74" s="82"/>
      <c r="D74" s="55"/>
      <c r="E74" s="51">
        <f>SUM(E32+E38)</f>
        <v>1969351</v>
      </c>
      <c r="F74" s="52">
        <f>SUM(F32+F38)</f>
        <v>1972377</v>
      </c>
      <c r="G74" s="52">
        <f>SUM(G32+G38)</f>
        <v>1976106</v>
      </c>
      <c r="H74" s="53">
        <f>SUM(H32+H38)</f>
        <v>1978993</v>
      </c>
    </row>
    <row r="75" spans="1:8" s="3" customFormat="1" ht="11.25" customHeight="1" x14ac:dyDescent="0.25">
      <c r="A75" s="32"/>
      <c r="B75" s="27"/>
      <c r="C75" s="28"/>
      <c r="D75" s="27"/>
      <c r="E75" s="36"/>
      <c r="F75" s="37"/>
      <c r="G75" s="37"/>
      <c r="H75" s="38"/>
    </row>
    <row r="76" spans="1:8" s="3" customFormat="1" ht="11.25" customHeight="1" x14ac:dyDescent="0.25">
      <c r="A76" s="45" t="s">
        <v>57</v>
      </c>
      <c r="B76" s="65"/>
      <c r="C76" s="65"/>
      <c r="D76" s="47"/>
      <c r="E76" s="48">
        <f>SUM(E77:E78)</f>
        <v>68427</v>
      </c>
      <c r="F76" s="49">
        <f>SUM(F77:F78)</f>
        <v>73866</v>
      </c>
      <c r="G76" s="49">
        <f>SUM(G77:G78)</f>
        <v>77135</v>
      </c>
      <c r="H76" s="50">
        <f>SUM(H77:H78)</f>
        <v>86868</v>
      </c>
    </row>
    <row r="77" spans="1:8" s="3" customFormat="1" ht="11.25" customHeight="1" x14ac:dyDescent="0.25">
      <c r="A77" s="54" t="s">
        <v>58</v>
      </c>
      <c r="B77" s="55"/>
      <c r="C77" s="82"/>
      <c r="D77" s="55"/>
      <c r="E77" s="51"/>
      <c r="F77" s="52"/>
      <c r="G77" s="52"/>
      <c r="H77" s="53"/>
    </row>
    <row r="78" spans="1:8" s="3" customFormat="1" ht="11.25" customHeight="1" x14ac:dyDescent="0.25">
      <c r="A78" s="54" t="s">
        <v>59</v>
      </c>
      <c r="B78" s="55"/>
      <c r="C78" s="82"/>
      <c r="D78" s="55"/>
      <c r="E78" s="51">
        <f>E24+E39</f>
        <v>68427</v>
      </c>
      <c r="F78" s="52">
        <f>F24+F39</f>
        <v>73866</v>
      </c>
      <c r="G78" s="52">
        <f>G24+G39</f>
        <v>77135</v>
      </c>
      <c r="H78" s="53">
        <f>H24+H39</f>
        <v>86868</v>
      </c>
    </row>
    <row r="79" spans="1:8" s="3" customFormat="1" ht="11.25" customHeight="1" x14ac:dyDescent="0.25">
      <c r="A79" s="54" t="s">
        <v>60</v>
      </c>
      <c r="B79" s="55"/>
      <c r="C79" s="82"/>
      <c r="D79" s="55"/>
      <c r="E79" s="51">
        <f>E24</f>
        <v>68416</v>
      </c>
      <c r="F79" s="52">
        <f>F24</f>
        <v>73860</v>
      </c>
      <c r="G79" s="52">
        <f>G24</f>
        <v>77124</v>
      </c>
      <c r="H79" s="53">
        <f>H24</f>
        <v>86855</v>
      </c>
    </row>
    <row r="80" spans="1:8" s="3" customFormat="1" ht="11.25" customHeight="1" x14ac:dyDescent="0.25">
      <c r="A80" s="54" t="s">
        <v>61</v>
      </c>
      <c r="B80" s="55"/>
      <c r="C80" s="82"/>
      <c r="D80" s="55"/>
      <c r="E80" s="51">
        <f>E39</f>
        <v>11</v>
      </c>
      <c r="F80" s="52">
        <f>F39</f>
        <v>6</v>
      </c>
      <c r="G80" s="52">
        <f>G39</f>
        <v>11</v>
      </c>
      <c r="H80" s="53">
        <f>H39</f>
        <v>13</v>
      </c>
    </row>
    <row r="81" spans="1:8" s="3" customFormat="1" ht="12" customHeight="1" thickBot="1" x14ac:dyDescent="0.25">
      <c r="A81" s="86"/>
      <c r="B81" s="87"/>
      <c r="C81" s="87"/>
      <c r="D81" s="87"/>
      <c r="E81" s="88"/>
      <c r="F81" s="89"/>
      <c r="G81" s="89"/>
      <c r="H81" s="90"/>
    </row>
    <row r="82" spans="1:8" s="3" customFormat="1" ht="11.25" customHeight="1" x14ac:dyDescent="0.25">
      <c r="A82" s="91" t="s">
        <v>62</v>
      </c>
      <c r="B82" s="92"/>
      <c r="C82" s="92"/>
      <c r="D82" s="93"/>
      <c r="E82" s="94">
        <f>E83+E85</f>
        <v>44144734</v>
      </c>
      <c r="F82" s="95">
        <f>F83+F85</f>
        <v>45756044</v>
      </c>
      <c r="G82" s="95">
        <f>G83+G85</f>
        <v>46236408</v>
      </c>
      <c r="H82" s="96">
        <f>H83+H85</f>
        <v>44479164</v>
      </c>
    </row>
    <row r="83" spans="1:8" s="3" customFormat="1" ht="11.25" customHeight="1" x14ac:dyDescent="0.25">
      <c r="A83" s="97" t="s">
        <v>63</v>
      </c>
      <c r="B83" s="98"/>
      <c r="C83" s="98"/>
      <c r="D83" s="99"/>
      <c r="E83" s="94">
        <v>41629246</v>
      </c>
      <c r="F83" s="95">
        <v>43540489</v>
      </c>
      <c r="G83" s="95">
        <v>44024780</v>
      </c>
      <c r="H83" s="96">
        <v>42266492</v>
      </c>
    </row>
    <row r="84" spans="1:8" s="3" customFormat="1" ht="11.25" customHeight="1" x14ac:dyDescent="0.25">
      <c r="A84" s="97" t="s">
        <v>64</v>
      </c>
      <c r="B84" s="98"/>
      <c r="C84" s="98"/>
      <c r="D84" s="98"/>
      <c r="E84" s="100" t="s">
        <v>9</v>
      </c>
      <c r="F84" s="101" t="s">
        <v>9</v>
      </c>
      <c r="G84" s="101" t="s">
        <v>9</v>
      </c>
      <c r="H84" s="102" t="s">
        <v>9</v>
      </c>
    </row>
    <row r="85" spans="1:8" s="3" customFormat="1" ht="11.25" customHeight="1" x14ac:dyDescent="0.25">
      <c r="A85" s="97" t="s">
        <v>65</v>
      </c>
      <c r="B85" s="98"/>
      <c r="C85" s="98"/>
      <c r="D85" s="98"/>
      <c r="E85" s="103">
        <f>SUM(E87:E92)</f>
        <v>2515488</v>
      </c>
      <c r="F85" s="104">
        <f>SUM(F87:F92)</f>
        <v>2215555</v>
      </c>
      <c r="G85" s="104">
        <f>SUM(G87:G92)</f>
        <v>2211628</v>
      </c>
      <c r="H85" s="105">
        <f>SUM(H87:H92)</f>
        <v>2212672</v>
      </c>
    </row>
    <row r="86" spans="1:8" s="3" customFormat="1" ht="11.25" customHeight="1" x14ac:dyDescent="0.2">
      <c r="A86" s="106" t="s">
        <v>66</v>
      </c>
      <c r="B86" s="107"/>
      <c r="C86" s="107"/>
      <c r="D86" s="108"/>
      <c r="E86" s="100" t="s">
        <v>9</v>
      </c>
      <c r="F86" s="109" t="s">
        <v>9</v>
      </c>
      <c r="G86" s="109" t="s">
        <v>9</v>
      </c>
      <c r="H86" s="102" t="s">
        <v>9</v>
      </c>
    </row>
    <row r="87" spans="1:8" s="3" customFormat="1" ht="11.25" customHeight="1" x14ac:dyDescent="0.2">
      <c r="A87" s="110" t="s">
        <v>67</v>
      </c>
      <c r="B87" s="108"/>
      <c r="C87" s="108"/>
      <c r="D87" s="111"/>
      <c r="E87" s="112">
        <v>1160093</v>
      </c>
      <c r="F87" s="113">
        <v>1160093</v>
      </c>
      <c r="G87" s="113">
        <v>1160093</v>
      </c>
      <c r="H87" s="114">
        <v>1160099</v>
      </c>
    </row>
    <row r="88" spans="1:8" s="3" customFormat="1" ht="11.25" customHeight="1" x14ac:dyDescent="0.2">
      <c r="A88" s="110" t="s">
        <v>68</v>
      </c>
      <c r="B88" s="108"/>
      <c r="C88" s="108"/>
      <c r="D88" s="111"/>
      <c r="E88" s="112">
        <v>58739</v>
      </c>
      <c r="F88" s="115">
        <v>28834</v>
      </c>
      <c r="G88" s="115">
        <v>26097</v>
      </c>
      <c r="H88" s="116">
        <v>27213</v>
      </c>
    </row>
    <row r="89" spans="1:8" s="3" customFormat="1" ht="11.25" customHeight="1" x14ac:dyDescent="0.2">
      <c r="A89" s="110" t="s">
        <v>69</v>
      </c>
      <c r="B89" s="117"/>
      <c r="C89" s="117"/>
      <c r="D89" s="118"/>
      <c r="E89" s="119">
        <v>888689</v>
      </c>
      <c r="F89" s="115">
        <v>618172</v>
      </c>
      <c r="G89" s="115">
        <v>617471</v>
      </c>
      <c r="H89" s="116">
        <v>617393</v>
      </c>
    </row>
    <row r="90" spans="1:8" s="3" customFormat="1" ht="11.25" customHeight="1" x14ac:dyDescent="0.2">
      <c r="A90" s="110" t="s">
        <v>70</v>
      </c>
      <c r="B90" s="117"/>
      <c r="C90" s="117"/>
      <c r="D90" s="120"/>
      <c r="E90" s="121">
        <v>0</v>
      </c>
      <c r="F90" s="115">
        <v>489</v>
      </c>
      <c r="G90" s="115">
        <v>0</v>
      </c>
      <c r="H90" s="116">
        <v>0</v>
      </c>
    </row>
    <row r="91" spans="1:8" s="3" customFormat="1" ht="11.25" customHeight="1" x14ac:dyDescent="0.2">
      <c r="A91" s="110" t="s">
        <v>71</v>
      </c>
      <c r="B91" s="117"/>
      <c r="C91" s="117"/>
      <c r="D91" s="117"/>
      <c r="E91" s="121">
        <v>407967</v>
      </c>
      <c r="F91" s="115">
        <v>407967</v>
      </c>
      <c r="G91" s="115">
        <v>407967</v>
      </c>
      <c r="H91" s="116">
        <v>407967</v>
      </c>
    </row>
    <row r="92" spans="1:8" s="3" customFormat="1" ht="11.25" customHeight="1" x14ac:dyDescent="0.2">
      <c r="A92" s="122" t="s">
        <v>72</v>
      </c>
      <c r="B92" s="123"/>
      <c r="C92" s="123"/>
      <c r="D92" s="124"/>
      <c r="E92" s="125">
        <v>0</v>
      </c>
      <c r="F92" s="115">
        <v>0</v>
      </c>
      <c r="G92" s="115">
        <v>0</v>
      </c>
      <c r="H92" s="116">
        <v>0</v>
      </c>
    </row>
    <row r="93" spans="1:8" s="3" customFormat="1" ht="12" customHeight="1" thickBot="1" x14ac:dyDescent="0.25">
      <c r="A93" s="126"/>
      <c r="B93" s="127"/>
      <c r="C93" s="127"/>
      <c r="D93" s="128"/>
      <c r="E93" s="129"/>
      <c r="F93" s="130"/>
      <c r="G93" s="130"/>
      <c r="H93" s="131"/>
    </row>
    <row r="94" spans="1:8" ht="15" customHeight="1" x14ac:dyDescent="0.35">
      <c r="A94" s="132" t="s">
        <v>73</v>
      </c>
      <c r="B94" s="6"/>
    </row>
    <row r="95" spans="1:8" ht="15" customHeight="1" x14ac:dyDescent="0.35">
      <c r="A95" s="133" t="s">
        <v>74</v>
      </c>
      <c r="B95" s="6"/>
      <c r="E95" s="134"/>
    </row>
    <row r="98" spans="1:8" ht="15" customHeight="1" x14ac:dyDescent="0.35">
      <c r="A98" s="135" t="s">
        <v>75</v>
      </c>
      <c r="B98" s="135"/>
      <c r="C98" s="135"/>
      <c r="D98" s="135"/>
      <c r="E98" s="136">
        <f>E82-E7</f>
        <v>0</v>
      </c>
      <c r="F98" s="136">
        <f>F82-F7</f>
        <v>0</v>
      </c>
      <c r="G98" s="136">
        <f>G82-G7</f>
        <v>0</v>
      </c>
      <c r="H98" s="136">
        <f>H82-H7</f>
        <v>0</v>
      </c>
    </row>
    <row r="99" spans="1:8" ht="15" customHeight="1" x14ac:dyDescent="0.35">
      <c r="E99" s="137"/>
      <c r="F99" s="137"/>
      <c r="G99" s="137"/>
      <c r="H99" s="137"/>
    </row>
  </sheetData>
  <mergeCells count="1">
    <mergeCell ref="A2:H2"/>
  </mergeCells>
  <pageMargins left="0.7" right="0.7" top="0.75" bottom="0.75" header="0.3" footer="0.3"/>
  <headerFooter>
    <oddFooter>&amp;L_x000D_&amp;1#&amp;"Calibri"&amp;10&amp;K000000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20</vt:i4>
      </vt:variant>
    </vt:vector>
  </HeadingPairs>
  <TitlesOfParts>
    <vt:vector size="20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</vt:vector>
  </TitlesOfParts>
  <Company>Ministerstvo financií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Mokova Linda</dc:creator>
  <cp:lastModifiedBy>Moková Linda</cp:lastModifiedBy>
  <dcterms:created xsi:type="dcterms:W3CDTF">2015-06-09T14:40:59Z</dcterms:created>
  <dcterms:modified xsi:type="dcterms:W3CDTF">2026-07-10T13:40:08Z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2025-11-03T09:19:15Z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e6af507a-71af-4ef0-970e-1854eecad45b</vt:lpwstr>
  </property>
  <property fmtid="{D5CDD505-2E9C-101B-9397-08002B2CF9AE}" pid="8" name="MSIP_Label_4c805978-f532-4a1a-b9e1-4e19c2c6466f_ContentBits">
    <vt:lpwstr>2</vt:lpwstr>
  </property>
  <property fmtid="{D5CDD505-2E9C-101B-9397-08002B2CF9AE}" pid="9" name="MSIP_Label_4c805978-f532-4a1a-b9e1-4e19c2c6466f_Tag">
    <vt:lpwstr>10, 3, 0, 1</vt:lpwstr>
  </property>
</Properties>
</file>